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dFinMgt\Fiscal Management\Bechtel\HB695 Financial Reports\MCO LRC\"/>
    </mc:Choice>
  </mc:AlternateContent>
  <xr:revisionPtr revIDLastSave="0" documentId="13_ncr:1_{05911F54-225B-4580-B1CB-CB8D69B60C2C}" xr6:coauthVersionLast="47" xr6:coauthVersionMax="47" xr10:uidLastSave="{00000000-0000-0000-0000-000000000000}"/>
  <bookViews>
    <workbookView xWindow="28680" yWindow="-120" windowWidth="29040" windowHeight="15840" xr2:uid="{7D66E7BB-BBD5-49B6-BD78-8A6BC14DC2BB}"/>
  </bookViews>
  <sheets>
    <sheet name="LRC Format" sheetId="8" r:id="rId1"/>
    <sheet name="Total MCO" sheetId="1" state="hidden" r:id="rId2"/>
    <sheet name="Aetna" sheetId="2" r:id="rId3"/>
    <sheet name="Anthem" sheetId="3" r:id="rId4"/>
    <sheet name="Humana" sheetId="9" r:id="rId5"/>
    <sheet name="Molina" sheetId="5" r:id="rId6"/>
    <sheet name="United" sheetId="6" r:id="rId7"/>
    <sheet name="Wellcare" sheetId="7" r:id="rId8"/>
  </sheets>
  <externalReferences>
    <externalReference r:id="rId9"/>
    <externalReference r:id="rId10"/>
  </externalReferences>
  <definedNames>
    <definedName name="crosswalk">#REF!</definedName>
    <definedName name="_xlnm.Print_Titles" localSheetId="0">'LRC Format'!$1:$15</definedName>
    <definedName name="ReserveMo">[1]Inputs!$B$2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9" i="7" l="1"/>
  <c r="S89" i="7"/>
  <c r="T89" i="7"/>
  <c r="R87" i="7"/>
  <c r="S87" i="7"/>
  <c r="T87" i="7"/>
  <c r="R89" i="6"/>
  <c r="S89" i="6"/>
  <c r="T89" i="6"/>
  <c r="R87" i="6"/>
  <c r="S87" i="6"/>
  <c r="T87" i="6"/>
  <c r="R87" i="5" l="1"/>
  <c r="R89" i="5" s="1"/>
  <c r="S87" i="5"/>
  <c r="S89" i="5" s="1"/>
  <c r="T87" i="5"/>
  <c r="T89" i="5" s="1"/>
  <c r="R89" i="9" l="1"/>
  <c r="S89" i="9"/>
  <c r="T89" i="9"/>
  <c r="R87" i="9"/>
  <c r="S87" i="9"/>
  <c r="T87" i="9"/>
  <c r="R89" i="2" l="1"/>
  <c r="S89" i="2"/>
  <c r="T89" i="2"/>
  <c r="R87" i="2"/>
  <c r="S87" i="2"/>
  <c r="T87" i="2"/>
  <c r="C7" i="3" l="1"/>
  <c r="C7" i="9"/>
  <c r="C7" i="5"/>
  <c r="C7" i="6"/>
  <c r="C7" i="7"/>
  <c r="C7" i="2"/>
  <c r="Q87" i="7"/>
  <c r="Q89" i="7" s="1"/>
  <c r="P87" i="7"/>
  <c r="P89" i="7" s="1"/>
  <c r="O87" i="7"/>
  <c r="O89" i="7" s="1"/>
  <c r="N87" i="7"/>
  <c r="N89" i="7" s="1"/>
  <c r="M87" i="7"/>
  <c r="M89" i="7" s="1"/>
  <c r="L87" i="7"/>
  <c r="L89" i="7" s="1"/>
  <c r="K87" i="7"/>
  <c r="K89" i="7" s="1"/>
  <c r="J87" i="7"/>
  <c r="J89" i="7" s="1"/>
  <c r="Q52" i="7"/>
  <c r="P52" i="7"/>
  <c r="O52" i="7"/>
  <c r="N52" i="7"/>
  <c r="M52" i="7"/>
  <c r="L52" i="7"/>
  <c r="K52" i="7"/>
  <c r="J52" i="7"/>
  <c r="I52" i="7"/>
  <c r="M89" i="6"/>
  <c r="Q87" i="6"/>
  <c r="P87" i="6"/>
  <c r="O87" i="6"/>
  <c r="N87" i="6"/>
  <c r="M87" i="6"/>
  <c r="L87" i="6"/>
  <c r="K87" i="6"/>
  <c r="J87" i="6"/>
  <c r="Q52" i="6"/>
  <c r="P52" i="6"/>
  <c r="O52" i="6"/>
  <c r="N52" i="6"/>
  <c r="M52" i="6"/>
  <c r="L52" i="6"/>
  <c r="K52" i="6"/>
  <c r="J52" i="6"/>
  <c r="Q87" i="5"/>
  <c r="Q89" i="5" s="1"/>
  <c r="P87" i="5"/>
  <c r="P89" i="5" s="1"/>
  <c r="O87" i="5"/>
  <c r="N87" i="5"/>
  <c r="M87" i="5"/>
  <c r="L87" i="5"/>
  <c r="K87" i="5"/>
  <c r="J87" i="5"/>
  <c r="J89" i="5" s="1"/>
  <c r="Q52" i="5"/>
  <c r="P52" i="5"/>
  <c r="O52" i="5"/>
  <c r="N52" i="5"/>
  <c r="M52" i="5"/>
  <c r="L52" i="5"/>
  <c r="K52" i="5"/>
  <c r="J52" i="5"/>
  <c r="Q87" i="9"/>
  <c r="P87" i="9"/>
  <c r="O87" i="9"/>
  <c r="N87" i="9"/>
  <c r="M87" i="9"/>
  <c r="M89" i="9" s="1"/>
  <c r="L87" i="9"/>
  <c r="K87" i="9"/>
  <c r="J87" i="9"/>
  <c r="J89" i="9" s="1"/>
  <c r="Q52" i="9"/>
  <c r="P52" i="9"/>
  <c r="O52" i="9"/>
  <c r="N52" i="9"/>
  <c r="M52" i="9"/>
  <c r="L52" i="9"/>
  <c r="K52" i="9"/>
  <c r="J52" i="9"/>
  <c r="I52" i="9"/>
  <c r="P89" i="3"/>
  <c r="Q87" i="3"/>
  <c r="P87" i="3"/>
  <c r="O87" i="3"/>
  <c r="O89" i="3" s="1"/>
  <c r="N87" i="3"/>
  <c r="M87" i="3"/>
  <c r="M89" i="3" s="1"/>
  <c r="L87" i="3"/>
  <c r="L89" i="3" s="1"/>
  <c r="K87" i="3"/>
  <c r="J87" i="3"/>
  <c r="J89" i="3" s="1"/>
  <c r="Q52" i="3"/>
  <c r="P52" i="3"/>
  <c r="O52" i="3"/>
  <c r="N52" i="3"/>
  <c r="M52" i="3"/>
  <c r="L52" i="3"/>
  <c r="K52" i="3"/>
  <c r="J52" i="3"/>
  <c r="Q87" i="2"/>
  <c r="P87" i="2"/>
  <c r="P89" i="2" s="1"/>
  <c r="O87" i="2"/>
  <c r="N87" i="2"/>
  <c r="M87" i="2"/>
  <c r="L87" i="2"/>
  <c r="L89" i="2" s="1"/>
  <c r="K87" i="2"/>
  <c r="K89" i="2" s="1"/>
  <c r="J87" i="2"/>
  <c r="Q52" i="2"/>
  <c r="P52" i="2"/>
  <c r="O52" i="2"/>
  <c r="N52" i="2"/>
  <c r="M52" i="2"/>
  <c r="L52" i="2"/>
  <c r="K52" i="2"/>
  <c r="J52" i="2"/>
  <c r="M89" i="2" l="1"/>
  <c r="N89" i="2"/>
  <c r="O89" i="2"/>
  <c r="J89" i="2"/>
  <c r="Q89" i="2"/>
  <c r="K89" i="3"/>
  <c r="N89" i="3"/>
  <c r="Q89" i="3"/>
  <c r="P89" i="9"/>
  <c r="Q89" i="9"/>
  <c r="K89" i="9"/>
  <c r="L89" i="9"/>
  <c r="N89" i="9"/>
  <c r="O89" i="9"/>
  <c r="F89" i="9" s="1"/>
  <c r="F96" i="9" s="1"/>
  <c r="K89" i="5"/>
  <c r="L89" i="5"/>
  <c r="M89" i="5"/>
  <c r="N89" i="5"/>
  <c r="O89" i="5"/>
  <c r="P89" i="6"/>
  <c r="Q89" i="6"/>
  <c r="J89" i="6"/>
  <c r="L89" i="6"/>
  <c r="K89" i="6"/>
  <c r="N89" i="6"/>
  <c r="O89" i="6"/>
  <c r="N91" i="8"/>
  <c r="N92" i="8"/>
  <c r="N93" i="8"/>
  <c r="M14" i="8"/>
  <c r="L14" i="8"/>
  <c r="K14" i="8"/>
  <c r="J14" i="8"/>
  <c r="I14" i="8"/>
  <c r="H14" i="8"/>
  <c r="G14" i="8"/>
  <c r="F14" i="8"/>
  <c r="E14" i="8"/>
  <c r="D14" i="8"/>
  <c r="C14" i="8"/>
  <c r="B14" i="8"/>
  <c r="H94" i="9"/>
  <c r="M85" i="8"/>
  <c r="L85" i="8"/>
  <c r="K85" i="8"/>
  <c r="J85" i="8"/>
  <c r="I85" i="8"/>
  <c r="H85" i="8"/>
  <c r="G85" i="8"/>
  <c r="F85" i="8"/>
  <c r="E85" i="8"/>
  <c r="D85" i="8"/>
  <c r="C85" i="8"/>
  <c r="B85" i="8"/>
  <c r="M84" i="8"/>
  <c r="L84" i="8"/>
  <c r="K84" i="8"/>
  <c r="J84" i="8"/>
  <c r="I84" i="8"/>
  <c r="H84" i="8"/>
  <c r="G84" i="8"/>
  <c r="F84" i="8"/>
  <c r="E84" i="8"/>
  <c r="D84" i="8"/>
  <c r="C84" i="8"/>
  <c r="B84" i="8"/>
  <c r="M83" i="8"/>
  <c r="L83" i="8"/>
  <c r="K83" i="8"/>
  <c r="J83" i="8"/>
  <c r="I83" i="8"/>
  <c r="H83" i="8"/>
  <c r="G83" i="8"/>
  <c r="F83" i="8"/>
  <c r="E83" i="8"/>
  <c r="D83" i="8"/>
  <c r="C83" i="8"/>
  <c r="B83" i="8"/>
  <c r="M82" i="8"/>
  <c r="L82" i="8"/>
  <c r="K82" i="8"/>
  <c r="J82" i="8"/>
  <c r="I82" i="8"/>
  <c r="H82" i="8"/>
  <c r="G82" i="8"/>
  <c r="F82" i="8"/>
  <c r="E82" i="8"/>
  <c r="D82" i="8"/>
  <c r="C82" i="8"/>
  <c r="B82" i="8"/>
  <c r="M81" i="8"/>
  <c r="L81" i="8"/>
  <c r="K81" i="8"/>
  <c r="J81" i="8"/>
  <c r="I81" i="8"/>
  <c r="H81" i="8"/>
  <c r="G81" i="8"/>
  <c r="F81" i="8"/>
  <c r="E81" i="8"/>
  <c r="D81" i="8"/>
  <c r="C81" i="8"/>
  <c r="B81" i="8"/>
  <c r="M80" i="8"/>
  <c r="L80" i="8"/>
  <c r="K80" i="8"/>
  <c r="J80" i="8"/>
  <c r="I80" i="8"/>
  <c r="H80" i="8"/>
  <c r="G80" i="8"/>
  <c r="F80" i="8"/>
  <c r="E80" i="8"/>
  <c r="D80" i="8"/>
  <c r="C80" i="8"/>
  <c r="B80" i="8"/>
  <c r="M79" i="8"/>
  <c r="L79" i="8"/>
  <c r="K79" i="8"/>
  <c r="J79" i="8"/>
  <c r="I79" i="8"/>
  <c r="H79" i="8"/>
  <c r="G79" i="8"/>
  <c r="F79" i="8"/>
  <c r="E79" i="8"/>
  <c r="D79" i="8"/>
  <c r="C79" i="8"/>
  <c r="B79" i="8"/>
  <c r="M78" i="8"/>
  <c r="L78" i="8"/>
  <c r="K78" i="8"/>
  <c r="J78" i="8"/>
  <c r="I78" i="8"/>
  <c r="H78" i="8"/>
  <c r="G78" i="8"/>
  <c r="F78" i="8"/>
  <c r="E78" i="8"/>
  <c r="D78" i="8"/>
  <c r="C78" i="8"/>
  <c r="B78" i="8"/>
  <c r="M77" i="8"/>
  <c r="L77" i="8"/>
  <c r="K77" i="8"/>
  <c r="J77" i="8"/>
  <c r="I77" i="8"/>
  <c r="H77" i="8"/>
  <c r="G77" i="8"/>
  <c r="F77" i="8"/>
  <c r="E77" i="8"/>
  <c r="D77" i="8"/>
  <c r="C77" i="8"/>
  <c r="B77" i="8"/>
  <c r="M76" i="8"/>
  <c r="L76" i="8"/>
  <c r="K76" i="8"/>
  <c r="J76" i="8"/>
  <c r="I76" i="8"/>
  <c r="H76" i="8"/>
  <c r="G76" i="8"/>
  <c r="F76" i="8"/>
  <c r="E76" i="8"/>
  <c r="D76" i="8"/>
  <c r="C76" i="8"/>
  <c r="B76" i="8"/>
  <c r="M75" i="8"/>
  <c r="L75" i="8"/>
  <c r="K75" i="8"/>
  <c r="J75" i="8"/>
  <c r="I75" i="8"/>
  <c r="H75" i="8"/>
  <c r="G75" i="8"/>
  <c r="F75" i="8"/>
  <c r="E75" i="8"/>
  <c r="D75" i="8"/>
  <c r="C75" i="8"/>
  <c r="B75" i="8"/>
  <c r="M74" i="8"/>
  <c r="L74" i="8"/>
  <c r="K74" i="8"/>
  <c r="J74" i="8"/>
  <c r="I74" i="8"/>
  <c r="H74" i="8"/>
  <c r="G74" i="8"/>
  <c r="F74" i="8"/>
  <c r="E74" i="8"/>
  <c r="D74" i="8"/>
  <c r="C74" i="8"/>
  <c r="B74" i="8"/>
  <c r="M73" i="8"/>
  <c r="L73" i="8"/>
  <c r="K73" i="8"/>
  <c r="J73" i="8"/>
  <c r="I73" i="8"/>
  <c r="H73" i="8"/>
  <c r="G73" i="8"/>
  <c r="F73" i="8"/>
  <c r="E73" i="8"/>
  <c r="D73" i="8"/>
  <c r="C73" i="8"/>
  <c r="B73" i="8"/>
  <c r="M72" i="8"/>
  <c r="L72" i="8"/>
  <c r="K72" i="8"/>
  <c r="J72" i="8"/>
  <c r="I72" i="8"/>
  <c r="H72" i="8"/>
  <c r="G72" i="8"/>
  <c r="F72" i="8"/>
  <c r="E72" i="8"/>
  <c r="D72" i="8"/>
  <c r="C72" i="8"/>
  <c r="B72" i="8"/>
  <c r="M71" i="8"/>
  <c r="L71" i="8"/>
  <c r="K71" i="8"/>
  <c r="J71" i="8"/>
  <c r="I71" i="8"/>
  <c r="H71" i="8"/>
  <c r="G71" i="8"/>
  <c r="F71" i="8"/>
  <c r="E71" i="8"/>
  <c r="D71" i="8"/>
  <c r="C71" i="8"/>
  <c r="B71" i="8"/>
  <c r="M70" i="8"/>
  <c r="L70" i="8"/>
  <c r="K70" i="8"/>
  <c r="J70" i="8"/>
  <c r="I70" i="8"/>
  <c r="H70" i="8"/>
  <c r="G70" i="8"/>
  <c r="F70" i="8"/>
  <c r="E70" i="8"/>
  <c r="D70" i="8"/>
  <c r="C70" i="8"/>
  <c r="B70" i="8"/>
  <c r="M69" i="8"/>
  <c r="L69" i="8"/>
  <c r="K69" i="8"/>
  <c r="J69" i="8"/>
  <c r="I69" i="8"/>
  <c r="H69" i="8"/>
  <c r="G69" i="8"/>
  <c r="F69" i="8"/>
  <c r="E69" i="8"/>
  <c r="D69" i="8"/>
  <c r="C69" i="8"/>
  <c r="B69" i="8"/>
  <c r="M68" i="8"/>
  <c r="L68" i="8"/>
  <c r="K68" i="8"/>
  <c r="J68" i="8"/>
  <c r="I68" i="8"/>
  <c r="H68" i="8"/>
  <c r="G68" i="8"/>
  <c r="F68" i="8"/>
  <c r="E68" i="8"/>
  <c r="D68" i="8"/>
  <c r="C68" i="8"/>
  <c r="B68" i="8"/>
  <c r="M67" i="8"/>
  <c r="L67" i="8"/>
  <c r="K67" i="8"/>
  <c r="J67" i="8"/>
  <c r="I67" i="8"/>
  <c r="H67" i="8"/>
  <c r="G67" i="8"/>
  <c r="F67" i="8"/>
  <c r="E67" i="8"/>
  <c r="D67" i="8"/>
  <c r="C67" i="8"/>
  <c r="B67" i="8"/>
  <c r="M66" i="8"/>
  <c r="L66" i="8"/>
  <c r="K66" i="8"/>
  <c r="J66" i="8"/>
  <c r="I66" i="8"/>
  <c r="H66" i="8"/>
  <c r="G66" i="8"/>
  <c r="F66" i="8"/>
  <c r="E66" i="8"/>
  <c r="D66" i="8"/>
  <c r="C66" i="8"/>
  <c r="B66" i="8"/>
  <c r="M65" i="8"/>
  <c r="L65" i="8"/>
  <c r="K65" i="8"/>
  <c r="J65" i="8"/>
  <c r="I65" i="8"/>
  <c r="H65" i="8"/>
  <c r="G65" i="8"/>
  <c r="F65" i="8"/>
  <c r="E65" i="8"/>
  <c r="D65" i="8"/>
  <c r="C65" i="8"/>
  <c r="B65" i="8"/>
  <c r="M64" i="8"/>
  <c r="L64" i="8"/>
  <c r="K64" i="8"/>
  <c r="J64" i="8"/>
  <c r="I64" i="8"/>
  <c r="H64" i="8"/>
  <c r="G64" i="8"/>
  <c r="F64" i="8"/>
  <c r="E64" i="8"/>
  <c r="D64" i="8"/>
  <c r="C64" i="8"/>
  <c r="B64" i="8"/>
  <c r="M63" i="8"/>
  <c r="L63" i="8"/>
  <c r="K63" i="8"/>
  <c r="J63" i="8"/>
  <c r="I63" i="8"/>
  <c r="H63" i="8"/>
  <c r="G63" i="8"/>
  <c r="F63" i="8"/>
  <c r="E63" i="8"/>
  <c r="D63" i="8"/>
  <c r="C63" i="8"/>
  <c r="B63" i="8"/>
  <c r="M62" i="8"/>
  <c r="L62" i="8"/>
  <c r="K62" i="8"/>
  <c r="J62" i="8"/>
  <c r="I62" i="8"/>
  <c r="H62" i="8"/>
  <c r="G62" i="8"/>
  <c r="F62" i="8"/>
  <c r="E62" i="8"/>
  <c r="D62" i="8"/>
  <c r="C62" i="8"/>
  <c r="B62" i="8"/>
  <c r="M61" i="8"/>
  <c r="L61" i="8"/>
  <c r="K61" i="8"/>
  <c r="J61" i="8"/>
  <c r="I61" i="8"/>
  <c r="H61" i="8"/>
  <c r="G61" i="8"/>
  <c r="F61" i="8"/>
  <c r="E61" i="8"/>
  <c r="D61" i="8"/>
  <c r="C61" i="8"/>
  <c r="B61" i="8"/>
  <c r="M60" i="8"/>
  <c r="L60" i="8"/>
  <c r="K60" i="8"/>
  <c r="J60" i="8"/>
  <c r="I60" i="8"/>
  <c r="H60" i="8"/>
  <c r="G60" i="8"/>
  <c r="F60" i="8"/>
  <c r="E60" i="8"/>
  <c r="D60" i="8"/>
  <c r="C60" i="8"/>
  <c r="B60" i="8"/>
  <c r="M59" i="8"/>
  <c r="L59" i="8"/>
  <c r="K59" i="8"/>
  <c r="J59" i="8"/>
  <c r="I59" i="8"/>
  <c r="H59" i="8"/>
  <c r="G59" i="8"/>
  <c r="F59" i="8"/>
  <c r="E59" i="8"/>
  <c r="D59" i="8"/>
  <c r="C59" i="8"/>
  <c r="B59" i="8"/>
  <c r="M58" i="8"/>
  <c r="L58" i="8"/>
  <c r="K58" i="8"/>
  <c r="J58" i="8"/>
  <c r="I58" i="8"/>
  <c r="H58" i="8"/>
  <c r="G58" i="8"/>
  <c r="F58" i="8"/>
  <c r="E58" i="8"/>
  <c r="D58" i="8"/>
  <c r="C58" i="8"/>
  <c r="B58" i="8"/>
  <c r="M57" i="8"/>
  <c r="L57" i="8"/>
  <c r="K57" i="8"/>
  <c r="J57" i="8"/>
  <c r="I57" i="8"/>
  <c r="H57" i="8"/>
  <c r="G57" i="8"/>
  <c r="F57" i="8"/>
  <c r="E57" i="8"/>
  <c r="D57" i="8"/>
  <c r="C57" i="8"/>
  <c r="B57" i="8"/>
  <c r="M56" i="8"/>
  <c r="L56" i="8"/>
  <c r="K56" i="8"/>
  <c r="J56" i="8"/>
  <c r="I56" i="8"/>
  <c r="H56" i="8"/>
  <c r="G56" i="8"/>
  <c r="F56" i="8"/>
  <c r="E56" i="8"/>
  <c r="D56" i="8"/>
  <c r="C56" i="8"/>
  <c r="B56" i="8"/>
  <c r="M55" i="8"/>
  <c r="L55" i="8"/>
  <c r="K55" i="8"/>
  <c r="J55" i="8"/>
  <c r="I55" i="8"/>
  <c r="H55" i="8"/>
  <c r="G55" i="8"/>
  <c r="F55" i="8"/>
  <c r="E55" i="8"/>
  <c r="D55" i="8"/>
  <c r="C55" i="8"/>
  <c r="B55" i="8"/>
  <c r="M54" i="8"/>
  <c r="L54" i="8"/>
  <c r="K54" i="8"/>
  <c r="J54" i="8"/>
  <c r="I54" i="8"/>
  <c r="H54" i="8"/>
  <c r="G54" i="8"/>
  <c r="F54" i="8"/>
  <c r="E54" i="8"/>
  <c r="D54" i="8"/>
  <c r="C54" i="8"/>
  <c r="B54" i="8"/>
  <c r="M53" i="8"/>
  <c r="L53" i="8"/>
  <c r="K53" i="8"/>
  <c r="J53" i="8"/>
  <c r="I53" i="8"/>
  <c r="H53" i="8"/>
  <c r="G53" i="8"/>
  <c r="F53" i="8"/>
  <c r="E53" i="8"/>
  <c r="D53" i="8"/>
  <c r="C53" i="8"/>
  <c r="B53" i="8"/>
  <c r="M52" i="8"/>
  <c r="L52" i="8"/>
  <c r="K52" i="8"/>
  <c r="J52" i="8"/>
  <c r="I52" i="8"/>
  <c r="H52" i="8"/>
  <c r="G52" i="8"/>
  <c r="F52" i="8"/>
  <c r="E52" i="8"/>
  <c r="D52" i="8"/>
  <c r="C52" i="8"/>
  <c r="B52" i="8"/>
  <c r="M51" i="8"/>
  <c r="L51" i="8"/>
  <c r="K51" i="8"/>
  <c r="J51" i="8"/>
  <c r="I51" i="8"/>
  <c r="H51" i="8"/>
  <c r="G51" i="8"/>
  <c r="F51" i="8"/>
  <c r="E51" i="8"/>
  <c r="D51" i="8"/>
  <c r="C51" i="8"/>
  <c r="M50" i="8"/>
  <c r="L50" i="8"/>
  <c r="K50" i="8"/>
  <c r="J50" i="8"/>
  <c r="I50" i="8"/>
  <c r="H50" i="8"/>
  <c r="G50" i="8"/>
  <c r="F50" i="8"/>
  <c r="E50" i="8"/>
  <c r="D50" i="8"/>
  <c r="C50" i="8"/>
  <c r="B50" i="8"/>
  <c r="M49" i="8"/>
  <c r="L49" i="8"/>
  <c r="K49" i="8"/>
  <c r="J49" i="8"/>
  <c r="I49" i="8"/>
  <c r="H49" i="8"/>
  <c r="G49" i="8"/>
  <c r="F49" i="8"/>
  <c r="E49" i="8"/>
  <c r="D49" i="8"/>
  <c r="C49" i="8"/>
  <c r="B49" i="8"/>
  <c r="M48" i="8"/>
  <c r="L48" i="8"/>
  <c r="K48" i="8"/>
  <c r="J48" i="8"/>
  <c r="I48" i="8"/>
  <c r="H48" i="8"/>
  <c r="G48" i="8"/>
  <c r="F48" i="8"/>
  <c r="E48" i="8"/>
  <c r="D48" i="8"/>
  <c r="C48" i="8"/>
  <c r="B48" i="8"/>
  <c r="M47" i="8"/>
  <c r="L47" i="8"/>
  <c r="K47" i="8"/>
  <c r="J47" i="8"/>
  <c r="I47" i="8"/>
  <c r="H47" i="8"/>
  <c r="G47" i="8"/>
  <c r="F47" i="8"/>
  <c r="E47" i="8"/>
  <c r="D47" i="8"/>
  <c r="C47" i="8"/>
  <c r="B47" i="8"/>
  <c r="M43" i="8"/>
  <c r="L43" i="8"/>
  <c r="K43" i="8"/>
  <c r="J43" i="8"/>
  <c r="I43" i="8"/>
  <c r="H43" i="8"/>
  <c r="G43" i="8"/>
  <c r="F43" i="8"/>
  <c r="E43" i="8"/>
  <c r="D43" i="8"/>
  <c r="C43" i="8"/>
  <c r="B43" i="8"/>
  <c r="M42" i="8"/>
  <c r="L42" i="8"/>
  <c r="K42" i="8"/>
  <c r="J42" i="8"/>
  <c r="I42" i="8"/>
  <c r="H42" i="8"/>
  <c r="G42" i="8"/>
  <c r="F42" i="8"/>
  <c r="E42" i="8"/>
  <c r="D42" i="8"/>
  <c r="C42" i="8"/>
  <c r="B42" i="8"/>
  <c r="M41" i="8"/>
  <c r="L41" i="8"/>
  <c r="K41" i="8"/>
  <c r="J41" i="8"/>
  <c r="I41" i="8"/>
  <c r="H41" i="8"/>
  <c r="G41" i="8"/>
  <c r="F41" i="8"/>
  <c r="E41" i="8"/>
  <c r="D41" i="8"/>
  <c r="C41" i="8"/>
  <c r="B41" i="8"/>
  <c r="M40" i="8"/>
  <c r="L40" i="8"/>
  <c r="K40" i="8"/>
  <c r="J40" i="8"/>
  <c r="I40" i="8"/>
  <c r="H40" i="8"/>
  <c r="G40" i="8"/>
  <c r="F40" i="8"/>
  <c r="E40" i="8"/>
  <c r="D40" i="8"/>
  <c r="C40" i="8"/>
  <c r="B40" i="8"/>
  <c r="M39" i="8"/>
  <c r="L39" i="8"/>
  <c r="K39" i="8"/>
  <c r="J39" i="8"/>
  <c r="I39" i="8"/>
  <c r="H39" i="8"/>
  <c r="G39" i="8"/>
  <c r="F39" i="8"/>
  <c r="E39" i="8"/>
  <c r="D39" i="8"/>
  <c r="C39" i="8"/>
  <c r="B39" i="8"/>
  <c r="M38" i="8"/>
  <c r="L38" i="8"/>
  <c r="K38" i="8"/>
  <c r="J38" i="8"/>
  <c r="I38" i="8"/>
  <c r="H38" i="8"/>
  <c r="G38" i="8"/>
  <c r="F38" i="8"/>
  <c r="E38" i="8"/>
  <c r="D38" i="8"/>
  <c r="C38" i="8"/>
  <c r="B38" i="8"/>
  <c r="M37" i="8"/>
  <c r="L37" i="8"/>
  <c r="K37" i="8"/>
  <c r="J37" i="8"/>
  <c r="I37" i="8"/>
  <c r="H37" i="8"/>
  <c r="G37" i="8"/>
  <c r="F37" i="8"/>
  <c r="E37" i="8"/>
  <c r="D37" i="8"/>
  <c r="C37" i="8"/>
  <c r="B37" i="8"/>
  <c r="M36" i="8"/>
  <c r="L36" i="8"/>
  <c r="K36" i="8"/>
  <c r="J36" i="8"/>
  <c r="I36" i="8"/>
  <c r="H36" i="8"/>
  <c r="G36" i="8"/>
  <c r="F36" i="8"/>
  <c r="E36" i="8"/>
  <c r="D36" i="8"/>
  <c r="C36" i="8"/>
  <c r="B36" i="8"/>
  <c r="M35" i="8"/>
  <c r="L35" i="8"/>
  <c r="K35" i="8"/>
  <c r="J35" i="8"/>
  <c r="I35" i="8"/>
  <c r="H35" i="8"/>
  <c r="G35" i="8"/>
  <c r="F35" i="8"/>
  <c r="E35" i="8"/>
  <c r="D35" i="8"/>
  <c r="C35" i="8"/>
  <c r="B35" i="8"/>
  <c r="M34" i="8"/>
  <c r="L34" i="8"/>
  <c r="K34" i="8"/>
  <c r="J34" i="8"/>
  <c r="I34" i="8"/>
  <c r="H34" i="8"/>
  <c r="G34" i="8"/>
  <c r="F34" i="8"/>
  <c r="E34" i="8"/>
  <c r="D34" i="8"/>
  <c r="C34" i="8"/>
  <c r="B34" i="8"/>
  <c r="M33" i="8"/>
  <c r="L33" i="8"/>
  <c r="K33" i="8"/>
  <c r="J33" i="8"/>
  <c r="I33" i="8"/>
  <c r="H33" i="8"/>
  <c r="G33" i="8"/>
  <c r="F33" i="8"/>
  <c r="E33" i="8"/>
  <c r="D33" i="8"/>
  <c r="C33" i="8"/>
  <c r="B33" i="8"/>
  <c r="M32" i="8"/>
  <c r="L32" i="8"/>
  <c r="K32" i="8"/>
  <c r="J32" i="8"/>
  <c r="I32" i="8"/>
  <c r="H32" i="8"/>
  <c r="G32" i="8"/>
  <c r="F32" i="8"/>
  <c r="E32" i="8"/>
  <c r="D32" i="8"/>
  <c r="C32" i="8"/>
  <c r="B32" i="8"/>
  <c r="M31" i="8"/>
  <c r="L31" i="8"/>
  <c r="K31" i="8"/>
  <c r="J31" i="8"/>
  <c r="I31" i="8"/>
  <c r="H31" i="8"/>
  <c r="G31" i="8"/>
  <c r="F31" i="8"/>
  <c r="E31" i="8"/>
  <c r="D31" i="8"/>
  <c r="C31" i="8"/>
  <c r="B31" i="8"/>
  <c r="M30" i="8"/>
  <c r="L30" i="8"/>
  <c r="K30" i="8"/>
  <c r="J30" i="8"/>
  <c r="I30" i="8"/>
  <c r="H30" i="8"/>
  <c r="G30" i="8"/>
  <c r="F30" i="8"/>
  <c r="E30" i="8"/>
  <c r="D30" i="8"/>
  <c r="C30" i="8"/>
  <c r="B30" i="8"/>
  <c r="M29" i="8"/>
  <c r="L29" i="8"/>
  <c r="K29" i="8"/>
  <c r="J29" i="8"/>
  <c r="I29" i="8"/>
  <c r="H29" i="8"/>
  <c r="G29" i="8"/>
  <c r="F29" i="8"/>
  <c r="E29" i="8"/>
  <c r="D29" i="8"/>
  <c r="C29" i="8"/>
  <c r="B29" i="8"/>
  <c r="M28" i="8"/>
  <c r="L28" i="8"/>
  <c r="K28" i="8"/>
  <c r="J28" i="8"/>
  <c r="I28" i="8"/>
  <c r="H28" i="8"/>
  <c r="G28" i="8"/>
  <c r="F28" i="8"/>
  <c r="E28" i="8"/>
  <c r="D28" i="8"/>
  <c r="C28" i="8"/>
  <c r="B28" i="8"/>
  <c r="M27" i="8"/>
  <c r="L27" i="8"/>
  <c r="K27" i="8"/>
  <c r="J27" i="8"/>
  <c r="I27" i="8"/>
  <c r="H27" i="8"/>
  <c r="G27" i="8"/>
  <c r="F27" i="8"/>
  <c r="E27" i="8"/>
  <c r="D27" i="8"/>
  <c r="C27" i="8"/>
  <c r="B27" i="8"/>
  <c r="M26" i="8"/>
  <c r="L26" i="8"/>
  <c r="K26" i="8"/>
  <c r="J26" i="8"/>
  <c r="I26" i="8"/>
  <c r="H26" i="8"/>
  <c r="G26" i="8"/>
  <c r="F26" i="8"/>
  <c r="E26" i="8"/>
  <c r="D26" i="8"/>
  <c r="C26" i="8"/>
  <c r="B26" i="8"/>
  <c r="M25" i="8"/>
  <c r="L25" i="8"/>
  <c r="K25" i="8"/>
  <c r="J25" i="8"/>
  <c r="I25" i="8"/>
  <c r="H25" i="8"/>
  <c r="G25" i="8"/>
  <c r="F25" i="8"/>
  <c r="E25" i="8"/>
  <c r="D25" i="8"/>
  <c r="C25" i="8"/>
  <c r="B25" i="8"/>
  <c r="M24" i="8"/>
  <c r="L24" i="8"/>
  <c r="K24" i="8"/>
  <c r="J24" i="8"/>
  <c r="I24" i="8"/>
  <c r="H24" i="8"/>
  <c r="G24" i="8"/>
  <c r="F24" i="8"/>
  <c r="E24" i="8"/>
  <c r="D24" i="8"/>
  <c r="C24" i="8"/>
  <c r="B24" i="8"/>
  <c r="M23" i="8"/>
  <c r="L23" i="8"/>
  <c r="K23" i="8"/>
  <c r="J23" i="8"/>
  <c r="I23" i="8"/>
  <c r="H23" i="8"/>
  <c r="G23" i="8"/>
  <c r="F23" i="8"/>
  <c r="E23" i="8"/>
  <c r="D23" i="8"/>
  <c r="C23" i="8"/>
  <c r="B23" i="8"/>
  <c r="M22" i="8"/>
  <c r="L22" i="8"/>
  <c r="K22" i="8"/>
  <c r="J22" i="8"/>
  <c r="I22" i="8"/>
  <c r="H22" i="8"/>
  <c r="G22" i="8"/>
  <c r="F22" i="8"/>
  <c r="E22" i="8"/>
  <c r="D22" i="8"/>
  <c r="C22" i="8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M20" i="8"/>
  <c r="L20" i="8"/>
  <c r="K20" i="8"/>
  <c r="J20" i="8"/>
  <c r="I20" i="8"/>
  <c r="H20" i="8"/>
  <c r="G20" i="8"/>
  <c r="F20" i="8"/>
  <c r="E20" i="8"/>
  <c r="D20" i="8"/>
  <c r="C20" i="8"/>
  <c r="B20" i="8"/>
  <c r="M19" i="8"/>
  <c r="L19" i="8"/>
  <c r="K19" i="8"/>
  <c r="J19" i="8"/>
  <c r="I19" i="8"/>
  <c r="H19" i="8"/>
  <c r="G19" i="8"/>
  <c r="F19" i="8"/>
  <c r="E19" i="8"/>
  <c r="D19" i="8"/>
  <c r="C19" i="8"/>
  <c r="B19" i="8"/>
  <c r="M18" i="8"/>
  <c r="L18" i="8"/>
  <c r="K18" i="8"/>
  <c r="J18" i="8"/>
  <c r="I18" i="8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6" i="8"/>
  <c r="L16" i="8"/>
  <c r="K16" i="8"/>
  <c r="J16" i="8"/>
  <c r="I16" i="8"/>
  <c r="H16" i="8"/>
  <c r="G16" i="8"/>
  <c r="F16" i="8"/>
  <c r="E16" i="8"/>
  <c r="D16" i="8"/>
  <c r="C16" i="8"/>
  <c r="B16" i="8"/>
  <c r="H93" i="9"/>
  <c r="H91" i="9"/>
  <c r="I89" i="9"/>
  <c r="G89" i="9"/>
  <c r="G96" i="9" s="1"/>
  <c r="I87" i="9"/>
  <c r="G87" i="9"/>
  <c r="F87" i="9"/>
  <c r="AM85" i="9"/>
  <c r="AL85" i="9"/>
  <c r="AK85" i="9"/>
  <c r="AJ85" i="9"/>
  <c r="AI85" i="9"/>
  <c r="AH85" i="9"/>
  <c r="AG85" i="9"/>
  <c r="AF85" i="9"/>
  <c r="AE85" i="9"/>
  <c r="AD85" i="9"/>
  <c r="AC85" i="9"/>
  <c r="AB85" i="9"/>
  <c r="G85" i="9"/>
  <c r="F85" i="9"/>
  <c r="E85" i="9"/>
  <c r="D85" i="9"/>
  <c r="C85" i="9"/>
  <c r="AM84" i="9"/>
  <c r="AL84" i="9"/>
  <c r="AK84" i="9"/>
  <c r="AJ84" i="9"/>
  <c r="AI84" i="9"/>
  <c r="AH84" i="9"/>
  <c r="AG84" i="9"/>
  <c r="AF84" i="9"/>
  <c r="AE84" i="9"/>
  <c r="AD84" i="9"/>
  <c r="AC84" i="9"/>
  <c r="AB84" i="9"/>
  <c r="G84" i="9"/>
  <c r="F84" i="9"/>
  <c r="E84" i="9"/>
  <c r="H84" i="9" s="1"/>
  <c r="D84" i="9"/>
  <c r="C84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H83" i="9"/>
  <c r="G83" i="9"/>
  <c r="F83" i="9"/>
  <c r="E83" i="9"/>
  <c r="D83" i="9"/>
  <c r="C83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G82" i="9"/>
  <c r="F82" i="9"/>
  <c r="E82" i="9"/>
  <c r="H82" i="9" s="1"/>
  <c r="D82" i="9"/>
  <c r="C82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G81" i="9"/>
  <c r="F81" i="9"/>
  <c r="E81" i="9"/>
  <c r="D81" i="9"/>
  <c r="C81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G80" i="9"/>
  <c r="F80" i="9"/>
  <c r="E80" i="9"/>
  <c r="D80" i="9"/>
  <c r="C80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G79" i="9"/>
  <c r="F79" i="9"/>
  <c r="E79" i="9"/>
  <c r="H79" i="9" s="1"/>
  <c r="D79" i="9"/>
  <c r="C79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G78" i="9"/>
  <c r="F78" i="9"/>
  <c r="E78" i="9"/>
  <c r="H78" i="9" s="1"/>
  <c r="D78" i="9"/>
  <c r="C78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G77" i="9"/>
  <c r="F77" i="9"/>
  <c r="E77" i="9"/>
  <c r="H77" i="9" s="1"/>
  <c r="D77" i="9"/>
  <c r="C77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G76" i="9"/>
  <c r="F76" i="9"/>
  <c r="E76" i="9"/>
  <c r="H76" i="9" s="1"/>
  <c r="D76" i="9"/>
  <c r="C76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G75" i="9"/>
  <c r="F75" i="9"/>
  <c r="E75" i="9"/>
  <c r="D75" i="9"/>
  <c r="H75" i="9" s="1"/>
  <c r="C75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G74" i="9"/>
  <c r="F74" i="9"/>
  <c r="E74" i="9"/>
  <c r="D74" i="9"/>
  <c r="C74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G73" i="9"/>
  <c r="F73" i="9"/>
  <c r="E73" i="9"/>
  <c r="H73" i="9" s="1"/>
  <c r="D73" i="9"/>
  <c r="C73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G72" i="9"/>
  <c r="F72" i="9"/>
  <c r="E72" i="9"/>
  <c r="D72" i="9"/>
  <c r="C72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H71" i="9"/>
  <c r="G71" i="9"/>
  <c r="F71" i="9"/>
  <c r="E71" i="9"/>
  <c r="D71" i="9"/>
  <c r="C71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G70" i="9"/>
  <c r="F70" i="9"/>
  <c r="E70" i="9"/>
  <c r="H70" i="9" s="1"/>
  <c r="D70" i="9"/>
  <c r="C70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G69" i="9"/>
  <c r="F69" i="9"/>
  <c r="E69" i="9"/>
  <c r="H69" i="9" s="1"/>
  <c r="D69" i="9"/>
  <c r="C69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G68" i="9"/>
  <c r="F68" i="9"/>
  <c r="E68" i="9"/>
  <c r="D68" i="9"/>
  <c r="C68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G67" i="9"/>
  <c r="F67" i="9"/>
  <c r="E67" i="9"/>
  <c r="H67" i="9" s="1"/>
  <c r="D67" i="9"/>
  <c r="C67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G66" i="9"/>
  <c r="F66" i="9"/>
  <c r="E66" i="9"/>
  <c r="D66" i="9"/>
  <c r="C66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G65" i="9"/>
  <c r="F65" i="9"/>
  <c r="E65" i="9"/>
  <c r="H65" i="9" s="1"/>
  <c r="D65" i="9"/>
  <c r="C65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G64" i="9"/>
  <c r="F64" i="9"/>
  <c r="E64" i="9"/>
  <c r="H64" i="9" s="1"/>
  <c r="D64" i="9"/>
  <c r="C64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H63" i="9"/>
  <c r="G63" i="9"/>
  <c r="F63" i="9"/>
  <c r="E63" i="9"/>
  <c r="D63" i="9"/>
  <c r="C63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G62" i="9"/>
  <c r="F62" i="9"/>
  <c r="E62" i="9"/>
  <c r="D62" i="9"/>
  <c r="C62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G61" i="9"/>
  <c r="F61" i="9"/>
  <c r="E61" i="9"/>
  <c r="D61" i="9"/>
  <c r="C61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G60" i="9"/>
  <c r="F60" i="9"/>
  <c r="E60" i="9"/>
  <c r="H60" i="9" s="1"/>
  <c r="D60" i="9"/>
  <c r="C60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G59" i="9"/>
  <c r="F59" i="9"/>
  <c r="E59" i="9"/>
  <c r="H59" i="9" s="1"/>
  <c r="D59" i="9"/>
  <c r="C59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G58" i="9"/>
  <c r="F58" i="9"/>
  <c r="E58" i="9"/>
  <c r="H58" i="9" s="1"/>
  <c r="D58" i="9"/>
  <c r="C58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G57" i="9"/>
  <c r="F57" i="9"/>
  <c r="E57" i="9"/>
  <c r="H57" i="9" s="1"/>
  <c r="D57" i="9"/>
  <c r="C57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G56" i="9"/>
  <c r="F56" i="9"/>
  <c r="E56" i="9"/>
  <c r="H56" i="9" s="1"/>
  <c r="D56" i="9"/>
  <c r="C56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G55" i="9"/>
  <c r="F55" i="9"/>
  <c r="E55" i="9"/>
  <c r="H55" i="9" s="1"/>
  <c r="D55" i="9"/>
  <c r="C55" i="9"/>
  <c r="AM54" i="9"/>
  <c r="AL54" i="9"/>
  <c r="AK54" i="9"/>
  <c r="AJ54" i="9"/>
  <c r="AI54" i="9"/>
  <c r="AH54" i="9"/>
  <c r="AG54" i="9"/>
  <c r="AF54" i="9"/>
  <c r="AE54" i="9"/>
  <c r="AE87" i="9" s="1"/>
  <c r="AD54" i="9"/>
  <c r="AC54" i="9"/>
  <c r="AB54" i="9"/>
  <c r="G54" i="9"/>
  <c r="F54" i="9"/>
  <c r="E54" i="9"/>
  <c r="H54" i="9" s="1"/>
  <c r="D54" i="9"/>
  <c r="C54" i="9"/>
  <c r="E52" i="9"/>
  <c r="G52" i="9"/>
  <c r="F52" i="9"/>
  <c r="D52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G50" i="9"/>
  <c r="F50" i="9"/>
  <c r="E50" i="9"/>
  <c r="D50" i="9"/>
  <c r="C50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G49" i="9"/>
  <c r="F49" i="9"/>
  <c r="E49" i="9"/>
  <c r="D49" i="9"/>
  <c r="C49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G48" i="9"/>
  <c r="F48" i="9"/>
  <c r="E48" i="9"/>
  <c r="D48" i="9"/>
  <c r="C48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G47" i="9"/>
  <c r="F47" i="9"/>
  <c r="E47" i="9"/>
  <c r="D47" i="9"/>
  <c r="C47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G46" i="9"/>
  <c r="F46" i="9"/>
  <c r="E46" i="9"/>
  <c r="D46" i="9"/>
  <c r="C46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Y45" i="9"/>
  <c r="G45" i="9"/>
  <c r="F45" i="9"/>
  <c r="E45" i="9"/>
  <c r="D45" i="9"/>
  <c r="C45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G44" i="9"/>
  <c r="F44" i="9"/>
  <c r="E44" i="9"/>
  <c r="D44" i="9"/>
  <c r="C44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G43" i="9"/>
  <c r="F43" i="9"/>
  <c r="E43" i="9"/>
  <c r="H43" i="9" s="1"/>
  <c r="D43" i="9"/>
  <c r="C43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G42" i="9"/>
  <c r="F42" i="9"/>
  <c r="E42" i="9"/>
  <c r="H42" i="9" s="1"/>
  <c r="D42" i="9"/>
  <c r="C42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G41" i="9"/>
  <c r="F41" i="9"/>
  <c r="E41" i="9"/>
  <c r="H41" i="9" s="1"/>
  <c r="D41" i="9"/>
  <c r="C41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G40" i="9"/>
  <c r="F40" i="9"/>
  <c r="E40" i="9"/>
  <c r="D40" i="9"/>
  <c r="C40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G39" i="9"/>
  <c r="F39" i="9"/>
  <c r="E39" i="9"/>
  <c r="D39" i="9"/>
  <c r="C39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G38" i="9"/>
  <c r="F38" i="9"/>
  <c r="E38" i="9"/>
  <c r="D38" i="9"/>
  <c r="C38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G37" i="9"/>
  <c r="F37" i="9"/>
  <c r="E37" i="9"/>
  <c r="D37" i="9"/>
  <c r="C37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G36" i="9"/>
  <c r="F36" i="9"/>
  <c r="E36" i="9"/>
  <c r="D36" i="9"/>
  <c r="C36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Y35" i="9"/>
  <c r="G35" i="9"/>
  <c r="F35" i="9"/>
  <c r="E35" i="9"/>
  <c r="D35" i="9"/>
  <c r="C35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G34" i="9"/>
  <c r="F34" i="9"/>
  <c r="E34" i="9"/>
  <c r="H34" i="9" s="1"/>
  <c r="D34" i="9"/>
  <c r="C34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G33" i="9"/>
  <c r="F33" i="9"/>
  <c r="E33" i="9"/>
  <c r="D33" i="9"/>
  <c r="C33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Y32" i="9"/>
  <c r="G32" i="9"/>
  <c r="F32" i="9"/>
  <c r="E32" i="9"/>
  <c r="D32" i="9"/>
  <c r="C32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G31" i="9"/>
  <c r="F31" i="9"/>
  <c r="E31" i="9"/>
  <c r="H31" i="9" s="1"/>
  <c r="D31" i="9"/>
  <c r="C31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G30" i="9"/>
  <c r="F30" i="9"/>
  <c r="E30" i="9"/>
  <c r="D30" i="9"/>
  <c r="C30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G29" i="9"/>
  <c r="F29" i="9"/>
  <c r="E29" i="9"/>
  <c r="D29" i="9"/>
  <c r="C29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G28" i="9"/>
  <c r="F28" i="9"/>
  <c r="E28" i="9"/>
  <c r="D28" i="9"/>
  <c r="C28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G27" i="9"/>
  <c r="F27" i="9"/>
  <c r="E27" i="9"/>
  <c r="D27" i="9"/>
  <c r="C27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G26" i="9"/>
  <c r="F26" i="9"/>
  <c r="E26" i="9"/>
  <c r="H26" i="9" s="1"/>
  <c r="D26" i="9"/>
  <c r="C26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G25" i="9"/>
  <c r="F25" i="9"/>
  <c r="E25" i="9"/>
  <c r="H25" i="9" s="1"/>
  <c r="D25" i="9"/>
  <c r="C25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Y24" i="9"/>
  <c r="G24" i="9"/>
  <c r="F24" i="9"/>
  <c r="E24" i="9"/>
  <c r="D24" i="9"/>
  <c r="C24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G23" i="9"/>
  <c r="F23" i="9"/>
  <c r="E23" i="9"/>
  <c r="H23" i="9" s="1"/>
  <c r="D23" i="9"/>
  <c r="C23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G22" i="9"/>
  <c r="F22" i="9"/>
  <c r="E22" i="9"/>
  <c r="H22" i="9" s="1"/>
  <c r="D22" i="9"/>
  <c r="C22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Y21" i="9"/>
  <c r="G21" i="9"/>
  <c r="F21" i="9"/>
  <c r="E21" i="9"/>
  <c r="D21" i="9"/>
  <c r="C21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G20" i="9"/>
  <c r="F20" i="9"/>
  <c r="E20" i="9"/>
  <c r="D20" i="9"/>
  <c r="C20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Y19" i="9"/>
  <c r="G19" i="9"/>
  <c r="F19" i="9"/>
  <c r="E19" i="9"/>
  <c r="D19" i="9"/>
  <c r="C19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Y18" i="9"/>
  <c r="G18" i="9"/>
  <c r="F18" i="9"/>
  <c r="E18" i="9"/>
  <c r="D18" i="9"/>
  <c r="C18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G17" i="9"/>
  <c r="F17" i="9"/>
  <c r="E17" i="9"/>
  <c r="D17" i="9"/>
  <c r="C17" i="9"/>
  <c r="Z14" i="9"/>
  <c r="Z85" i="9" s="1"/>
  <c r="Y14" i="9"/>
  <c r="Y85" i="9" s="1"/>
  <c r="X14" i="9"/>
  <c r="X50" i="9" s="1"/>
  <c r="W14" i="9"/>
  <c r="W50" i="9" s="1"/>
  <c r="V14" i="9"/>
  <c r="G14" i="9"/>
  <c r="F14" i="9"/>
  <c r="E14" i="9"/>
  <c r="D14" i="9"/>
  <c r="AB12" i="9"/>
  <c r="AB17" i="7"/>
  <c r="G89" i="7"/>
  <c r="F89" i="7"/>
  <c r="G87" i="7"/>
  <c r="F87" i="7"/>
  <c r="E87" i="7"/>
  <c r="H87" i="7" s="1"/>
  <c r="D87" i="7"/>
  <c r="C87" i="7"/>
  <c r="G85" i="7"/>
  <c r="F85" i="7"/>
  <c r="E85" i="7"/>
  <c r="H85" i="7" s="1"/>
  <c r="D85" i="7"/>
  <c r="C85" i="7"/>
  <c r="G84" i="7"/>
  <c r="F84" i="7"/>
  <c r="E84" i="7"/>
  <c r="H84" i="7" s="1"/>
  <c r="D84" i="7"/>
  <c r="C84" i="7"/>
  <c r="G83" i="7"/>
  <c r="F83" i="7"/>
  <c r="E83" i="7"/>
  <c r="H83" i="7" s="1"/>
  <c r="D83" i="7"/>
  <c r="C83" i="7"/>
  <c r="H82" i="7"/>
  <c r="G82" i="7"/>
  <c r="F82" i="7"/>
  <c r="E82" i="7"/>
  <c r="D82" i="7"/>
  <c r="C82" i="7"/>
  <c r="G81" i="7"/>
  <c r="F81" i="7"/>
  <c r="E81" i="7"/>
  <c r="H81" i="7" s="1"/>
  <c r="D81" i="7"/>
  <c r="C81" i="7"/>
  <c r="G80" i="7"/>
  <c r="F80" i="7"/>
  <c r="E80" i="7"/>
  <c r="H80" i="7" s="1"/>
  <c r="D80" i="7"/>
  <c r="C80" i="7"/>
  <c r="G79" i="7"/>
  <c r="F79" i="7"/>
  <c r="E79" i="7"/>
  <c r="H79" i="7" s="1"/>
  <c r="D79" i="7"/>
  <c r="C79" i="7"/>
  <c r="H78" i="7"/>
  <c r="G78" i="7"/>
  <c r="F78" i="7"/>
  <c r="E78" i="7"/>
  <c r="D78" i="7"/>
  <c r="C78" i="7"/>
  <c r="G77" i="7"/>
  <c r="F77" i="7"/>
  <c r="E77" i="7"/>
  <c r="H77" i="7" s="1"/>
  <c r="D77" i="7"/>
  <c r="C77" i="7"/>
  <c r="G76" i="7"/>
  <c r="F76" i="7"/>
  <c r="E76" i="7"/>
  <c r="H76" i="7" s="1"/>
  <c r="D76" i="7"/>
  <c r="C76" i="7"/>
  <c r="G75" i="7"/>
  <c r="F75" i="7"/>
  <c r="E75" i="7"/>
  <c r="H75" i="7" s="1"/>
  <c r="D75" i="7"/>
  <c r="C75" i="7"/>
  <c r="H74" i="7"/>
  <c r="G74" i="7"/>
  <c r="F74" i="7"/>
  <c r="E74" i="7"/>
  <c r="D74" i="7"/>
  <c r="C74" i="7"/>
  <c r="G73" i="7"/>
  <c r="F73" i="7"/>
  <c r="E73" i="7"/>
  <c r="H73" i="7" s="1"/>
  <c r="D73" i="7"/>
  <c r="C73" i="7"/>
  <c r="G72" i="7"/>
  <c r="F72" i="7"/>
  <c r="E72" i="7"/>
  <c r="H72" i="7" s="1"/>
  <c r="D72" i="7"/>
  <c r="C72" i="7"/>
  <c r="G71" i="7"/>
  <c r="F71" i="7"/>
  <c r="E71" i="7"/>
  <c r="H71" i="7" s="1"/>
  <c r="D71" i="7"/>
  <c r="C71" i="7"/>
  <c r="H70" i="7"/>
  <c r="G70" i="7"/>
  <c r="F70" i="7"/>
  <c r="E70" i="7"/>
  <c r="D70" i="7"/>
  <c r="C70" i="7"/>
  <c r="G69" i="7"/>
  <c r="F69" i="7"/>
  <c r="E69" i="7"/>
  <c r="H69" i="7" s="1"/>
  <c r="D69" i="7"/>
  <c r="C69" i="7"/>
  <c r="G68" i="7"/>
  <c r="F68" i="7"/>
  <c r="E68" i="7"/>
  <c r="H68" i="7" s="1"/>
  <c r="D68" i="7"/>
  <c r="C68" i="7"/>
  <c r="G67" i="7"/>
  <c r="F67" i="7"/>
  <c r="E67" i="7"/>
  <c r="H67" i="7" s="1"/>
  <c r="D67" i="7"/>
  <c r="C67" i="7"/>
  <c r="H66" i="7"/>
  <c r="G66" i="7"/>
  <c r="F66" i="7"/>
  <c r="E66" i="7"/>
  <c r="D66" i="7"/>
  <c r="C66" i="7"/>
  <c r="G65" i="7"/>
  <c r="F65" i="7"/>
  <c r="E65" i="7"/>
  <c r="H65" i="7" s="1"/>
  <c r="D65" i="7"/>
  <c r="C65" i="7"/>
  <c r="G64" i="7"/>
  <c r="F64" i="7"/>
  <c r="E64" i="7"/>
  <c r="H64" i="7" s="1"/>
  <c r="D64" i="7"/>
  <c r="C64" i="7"/>
  <c r="G63" i="7"/>
  <c r="F63" i="7"/>
  <c r="E63" i="7"/>
  <c r="H63" i="7" s="1"/>
  <c r="D63" i="7"/>
  <c r="C63" i="7"/>
  <c r="H62" i="7"/>
  <c r="G62" i="7"/>
  <c r="F62" i="7"/>
  <c r="E62" i="7"/>
  <c r="D62" i="7"/>
  <c r="C62" i="7"/>
  <c r="G61" i="7"/>
  <c r="F61" i="7"/>
  <c r="E61" i="7"/>
  <c r="H61" i="7" s="1"/>
  <c r="D61" i="7"/>
  <c r="C61" i="7"/>
  <c r="G60" i="7"/>
  <c r="F60" i="7"/>
  <c r="E60" i="7"/>
  <c r="H60" i="7" s="1"/>
  <c r="D60" i="7"/>
  <c r="C60" i="7"/>
  <c r="G59" i="7"/>
  <c r="F59" i="7"/>
  <c r="E59" i="7"/>
  <c r="H59" i="7" s="1"/>
  <c r="D59" i="7"/>
  <c r="C59" i="7"/>
  <c r="H58" i="7"/>
  <c r="G58" i="7"/>
  <c r="F58" i="7"/>
  <c r="E58" i="7"/>
  <c r="D58" i="7"/>
  <c r="C58" i="7"/>
  <c r="G57" i="7"/>
  <c r="F57" i="7"/>
  <c r="E57" i="7"/>
  <c r="H57" i="7" s="1"/>
  <c r="D57" i="7"/>
  <c r="C57" i="7"/>
  <c r="G56" i="7"/>
  <c r="F56" i="7"/>
  <c r="E56" i="7"/>
  <c r="H56" i="7" s="1"/>
  <c r="D56" i="7"/>
  <c r="C56" i="7"/>
  <c r="G55" i="7"/>
  <c r="F55" i="7"/>
  <c r="E55" i="7"/>
  <c r="H55" i="7" s="1"/>
  <c r="D55" i="7"/>
  <c r="C55" i="7"/>
  <c r="H54" i="7"/>
  <c r="G54" i="7"/>
  <c r="F54" i="7"/>
  <c r="E54" i="7"/>
  <c r="D54" i="7"/>
  <c r="C54" i="7"/>
  <c r="G52" i="7"/>
  <c r="F52" i="7"/>
  <c r="E52" i="7"/>
  <c r="G50" i="7"/>
  <c r="F50" i="7"/>
  <c r="E50" i="7"/>
  <c r="H50" i="7" s="1"/>
  <c r="D50" i="7"/>
  <c r="C50" i="7"/>
  <c r="G49" i="7"/>
  <c r="F49" i="7"/>
  <c r="E49" i="7"/>
  <c r="H49" i="7" s="1"/>
  <c r="D49" i="7"/>
  <c r="C49" i="7"/>
  <c r="H48" i="7"/>
  <c r="G48" i="7"/>
  <c r="F48" i="7"/>
  <c r="E48" i="7"/>
  <c r="D48" i="7"/>
  <c r="C48" i="7"/>
  <c r="G47" i="7"/>
  <c r="F47" i="7"/>
  <c r="E47" i="7"/>
  <c r="H47" i="7" s="1"/>
  <c r="D47" i="7"/>
  <c r="C47" i="7"/>
  <c r="G46" i="7"/>
  <c r="F46" i="7"/>
  <c r="E46" i="7"/>
  <c r="H46" i="7" s="1"/>
  <c r="D46" i="7"/>
  <c r="C46" i="7"/>
  <c r="G45" i="7"/>
  <c r="F45" i="7"/>
  <c r="E45" i="7"/>
  <c r="H45" i="7" s="1"/>
  <c r="D45" i="7"/>
  <c r="C45" i="7"/>
  <c r="H44" i="7"/>
  <c r="G44" i="7"/>
  <c r="F44" i="7"/>
  <c r="E44" i="7"/>
  <c r="D44" i="7"/>
  <c r="C44" i="7"/>
  <c r="G43" i="7"/>
  <c r="F43" i="7"/>
  <c r="E43" i="7"/>
  <c r="H43" i="7" s="1"/>
  <c r="D43" i="7"/>
  <c r="C43" i="7"/>
  <c r="G42" i="7"/>
  <c r="F42" i="7"/>
  <c r="E42" i="7"/>
  <c r="H42" i="7" s="1"/>
  <c r="D42" i="7"/>
  <c r="C42" i="7"/>
  <c r="G41" i="7"/>
  <c r="F41" i="7"/>
  <c r="E41" i="7"/>
  <c r="H41" i="7" s="1"/>
  <c r="D41" i="7"/>
  <c r="C41" i="7"/>
  <c r="H40" i="7"/>
  <c r="G40" i="7"/>
  <c r="F40" i="7"/>
  <c r="E40" i="7"/>
  <c r="D40" i="7"/>
  <c r="C40" i="7"/>
  <c r="G39" i="7"/>
  <c r="F39" i="7"/>
  <c r="E39" i="7"/>
  <c r="H39" i="7" s="1"/>
  <c r="D39" i="7"/>
  <c r="C39" i="7"/>
  <c r="G38" i="7"/>
  <c r="F38" i="7"/>
  <c r="E38" i="7"/>
  <c r="H38" i="7" s="1"/>
  <c r="D38" i="7"/>
  <c r="C38" i="7"/>
  <c r="G37" i="7"/>
  <c r="F37" i="7"/>
  <c r="E37" i="7"/>
  <c r="H37" i="7" s="1"/>
  <c r="D37" i="7"/>
  <c r="C37" i="7"/>
  <c r="H36" i="7"/>
  <c r="G36" i="7"/>
  <c r="F36" i="7"/>
  <c r="E36" i="7"/>
  <c r="D36" i="7"/>
  <c r="C36" i="7"/>
  <c r="G35" i="7"/>
  <c r="F35" i="7"/>
  <c r="E35" i="7"/>
  <c r="H35" i="7" s="1"/>
  <c r="D35" i="7"/>
  <c r="C35" i="7"/>
  <c r="G34" i="7"/>
  <c r="F34" i="7"/>
  <c r="E34" i="7"/>
  <c r="H34" i="7" s="1"/>
  <c r="D34" i="7"/>
  <c r="C34" i="7"/>
  <c r="G33" i="7"/>
  <c r="F33" i="7"/>
  <c r="E33" i="7"/>
  <c r="H33" i="7" s="1"/>
  <c r="D33" i="7"/>
  <c r="C33" i="7"/>
  <c r="H32" i="7"/>
  <c r="G32" i="7"/>
  <c r="F32" i="7"/>
  <c r="E32" i="7"/>
  <c r="D32" i="7"/>
  <c r="C32" i="7"/>
  <c r="G31" i="7"/>
  <c r="F31" i="7"/>
  <c r="E31" i="7"/>
  <c r="H31" i="7" s="1"/>
  <c r="D31" i="7"/>
  <c r="C31" i="7"/>
  <c r="G30" i="7"/>
  <c r="F30" i="7"/>
  <c r="E30" i="7"/>
  <c r="H30" i="7" s="1"/>
  <c r="D30" i="7"/>
  <c r="C30" i="7"/>
  <c r="G29" i="7"/>
  <c r="F29" i="7"/>
  <c r="E29" i="7"/>
  <c r="H29" i="7" s="1"/>
  <c r="D29" i="7"/>
  <c r="C29" i="7"/>
  <c r="H28" i="7"/>
  <c r="G28" i="7"/>
  <c r="F28" i="7"/>
  <c r="E28" i="7"/>
  <c r="D28" i="7"/>
  <c r="C28" i="7"/>
  <c r="G27" i="7"/>
  <c r="F27" i="7"/>
  <c r="E27" i="7"/>
  <c r="H27" i="7" s="1"/>
  <c r="D27" i="7"/>
  <c r="C27" i="7"/>
  <c r="G26" i="7"/>
  <c r="F26" i="7"/>
  <c r="E26" i="7"/>
  <c r="D26" i="7"/>
  <c r="H26" i="7" s="1"/>
  <c r="C26" i="7"/>
  <c r="G25" i="7"/>
  <c r="F25" i="7"/>
  <c r="E25" i="7"/>
  <c r="H25" i="7" s="1"/>
  <c r="D25" i="7"/>
  <c r="C25" i="7"/>
  <c r="H24" i="7"/>
  <c r="G24" i="7"/>
  <c r="F24" i="7"/>
  <c r="E24" i="7"/>
  <c r="D24" i="7"/>
  <c r="C24" i="7"/>
  <c r="G23" i="7"/>
  <c r="F23" i="7"/>
  <c r="E23" i="7"/>
  <c r="H23" i="7" s="1"/>
  <c r="D23" i="7"/>
  <c r="C23" i="7"/>
  <c r="G22" i="7"/>
  <c r="F22" i="7"/>
  <c r="E22" i="7"/>
  <c r="H22" i="7" s="1"/>
  <c r="D22" i="7"/>
  <c r="C22" i="7"/>
  <c r="G21" i="7"/>
  <c r="F21" i="7"/>
  <c r="E21" i="7"/>
  <c r="D21" i="7"/>
  <c r="H21" i="7" s="1"/>
  <c r="C21" i="7"/>
  <c r="H20" i="7"/>
  <c r="G20" i="7"/>
  <c r="F20" i="7"/>
  <c r="E20" i="7"/>
  <c r="D20" i="7"/>
  <c r="C20" i="7"/>
  <c r="G19" i="7"/>
  <c r="F19" i="7"/>
  <c r="E19" i="7"/>
  <c r="H19" i="7" s="1"/>
  <c r="D19" i="7"/>
  <c r="C19" i="7"/>
  <c r="G18" i="7"/>
  <c r="F18" i="7"/>
  <c r="E18" i="7"/>
  <c r="H18" i="7" s="1"/>
  <c r="D18" i="7"/>
  <c r="C18" i="7"/>
  <c r="G17" i="7"/>
  <c r="F17" i="7"/>
  <c r="E17" i="7"/>
  <c r="H17" i="7" s="1"/>
  <c r="D17" i="7"/>
  <c r="C17" i="7"/>
  <c r="G89" i="6"/>
  <c r="F89" i="6"/>
  <c r="G87" i="6"/>
  <c r="F87" i="6"/>
  <c r="E87" i="6"/>
  <c r="G85" i="6"/>
  <c r="F85" i="6"/>
  <c r="E85" i="6"/>
  <c r="H85" i="6" s="1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H82" i="6" s="1"/>
  <c r="D82" i="6"/>
  <c r="C82" i="6"/>
  <c r="G81" i="6"/>
  <c r="F81" i="6"/>
  <c r="E81" i="6"/>
  <c r="D81" i="6"/>
  <c r="C81" i="6"/>
  <c r="G80" i="6"/>
  <c r="F80" i="6"/>
  <c r="E80" i="6"/>
  <c r="D80" i="6"/>
  <c r="C80" i="6"/>
  <c r="G79" i="6"/>
  <c r="F79" i="6"/>
  <c r="E79" i="6"/>
  <c r="D79" i="6"/>
  <c r="C79" i="6"/>
  <c r="H78" i="6"/>
  <c r="G78" i="6"/>
  <c r="F78" i="6"/>
  <c r="E78" i="6"/>
  <c r="D78" i="6"/>
  <c r="C78" i="6"/>
  <c r="G77" i="6"/>
  <c r="F77" i="6"/>
  <c r="E77" i="6"/>
  <c r="D77" i="6"/>
  <c r="C77" i="6"/>
  <c r="G76" i="6"/>
  <c r="F76" i="6"/>
  <c r="E76" i="6"/>
  <c r="D76" i="6"/>
  <c r="C76" i="6"/>
  <c r="G75" i="6"/>
  <c r="F75" i="6"/>
  <c r="E75" i="6"/>
  <c r="H75" i="6" s="1"/>
  <c r="D75" i="6"/>
  <c r="C75" i="6"/>
  <c r="G74" i="6"/>
  <c r="F74" i="6"/>
  <c r="E74" i="6"/>
  <c r="H74" i="6" s="1"/>
  <c r="D74" i="6"/>
  <c r="C74" i="6"/>
  <c r="G73" i="6"/>
  <c r="F73" i="6"/>
  <c r="E73" i="6"/>
  <c r="D73" i="6"/>
  <c r="C73" i="6"/>
  <c r="G72" i="6"/>
  <c r="F72" i="6"/>
  <c r="E72" i="6"/>
  <c r="H72" i="6" s="1"/>
  <c r="D72" i="6"/>
  <c r="C72" i="6"/>
  <c r="G71" i="6"/>
  <c r="F71" i="6"/>
  <c r="E71" i="6"/>
  <c r="D71" i="6"/>
  <c r="C71" i="6"/>
  <c r="G70" i="6"/>
  <c r="F70" i="6"/>
  <c r="E70" i="6"/>
  <c r="D70" i="6"/>
  <c r="H70" i="6" s="1"/>
  <c r="C70" i="6"/>
  <c r="G69" i="6"/>
  <c r="F69" i="6"/>
  <c r="E69" i="6"/>
  <c r="H69" i="6" s="1"/>
  <c r="D69" i="6"/>
  <c r="C69" i="6"/>
  <c r="G68" i="6"/>
  <c r="F68" i="6"/>
  <c r="E68" i="6"/>
  <c r="D68" i="6"/>
  <c r="C68" i="6"/>
  <c r="G67" i="6"/>
  <c r="F67" i="6"/>
  <c r="E67" i="6"/>
  <c r="H67" i="6" s="1"/>
  <c r="D67" i="6"/>
  <c r="C67" i="6"/>
  <c r="G66" i="6"/>
  <c r="F66" i="6"/>
  <c r="E66" i="6"/>
  <c r="H66" i="6" s="1"/>
  <c r="D66" i="6"/>
  <c r="C66" i="6"/>
  <c r="G65" i="6"/>
  <c r="F65" i="6"/>
  <c r="E65" i="6"/>
  <c r="D65" i="6"/>
  <c r="C65" i="6"/>
  <c r="G64" i="6"/>
  <c r="F64" i="6"/>
  <c r="E64" i="6"/>
  <c r="H64" i="6" s="1"/>
  <c r="D64" i="6"/>
  <c r="C64" i="6"/>
  <c r="G63" i="6"/>
  <c r="F63" i="6"/>
  <c r="E63" i="6"/>
  <c r="H63" i="6" s="1"/>
  <c r="D63" i="6"/>
  <c r="C63" i="6"/>
  <c r="G62" i="6"/>
  <c r="F62" i="6"/>
  <c r="E62" i="6"/>
  <c r="D62" i="6"/>
  <c r="H62" i="6" s="1"/>
  <c r="C62" i="6"/>
  <c r="G61" i="6"/>
  <c r="F61" i="6"/>
  <c r="E61" i="6"/>
  <c r="H61" i="6" s="1"/>
  <c r="D61" i="6"/>
  <c r="C61" i="6"/>
  <c r="G60" i="6"/>
  <c r="F60" i="6"/>
  <c r="E60" i="6"/>
  <c r="H60" i="6" s="1"/>
  <c r="D60" i="6"/>
  <c r="C60" i="6"/>
  <c r="G59" i="6"/>
  <c r="F59" i="6"/>
  <c r="E59" i="6"/>
  <c r="H59" i="6" s="1"/>
  <c r="D59" i="6"/>
  <c r="C59" i="6"/>
  <c r="H58" i="6"/>
  <c r="G58" i="6"/>
  <c r="F58" i="6"/>
  <c r="E58" i="6"/>
  <c r="D58" i="6"/>
  <c r="C58" i="6"/>
  <c r="G57" i="6"/>
  <c r="F57" i="6"/>
  <c r="E57" i="6"/>
  <c r="H57" i="6" s="1"/>
  <c r="D57" i="6"/>
  <c r="C57" i="6"/>
  <c r="G56" i="6"/>
  <c r="F56" i="6"/>
  <c r="E56" i="6"/>
  <c r="H56" i="6" s="1"/>
  <c r="D56" i="6"/>
  <c r="C56" i="6"/>
  <c r="G55" i="6"/>
  <c r="F55" i="6"/>
  <c r="E55" i="6"/>
  <c r="D55" i="6"/>
  <c r="C55" i="6"/>
  <c r="G54" i="6"/>
  <c r="F54" i="6"/>
  <c r="E54" i="6"/>
  <c r="H54" i="6" s="1"/>
  <c r="D54" i="6"/>
  <c r="C54" i="6"/>
  <c r="G52" i="6"/>
  <c r="F52" i="6"/>
  <c r="E52" i="6"/>
  <c r="G50" i="6"/>
  <c r="F50" i="6"/>
  <c r="E50" i="6"/>
  <c r="D50" i="6"/>
  <c r="C50" i="6"/>
  <c r="G49" i="6"/>
  <c r="F49" i="6"/>
  <c r="E49" i="6"/>
  <c r="D49" i="6"/>
  <c r="C49" i="6"/>
  <c r="G48" i="6"/>
  <c r="F48" i="6"/>
  <c r="E48" i="6"/>
  <c r="H48" i="6" s="1"/>
  <c r="D48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H44" i="6"/>
  <c r="G44" i="6"/>
  <c r="F44" i="6"/>
  <c r="E44" i="6"/>
  <c r="D44" i="6"/>
  <c r="C44" i="6"/>
  <c r="G43" i="6"/>
  <c r="F43" i="6"/>
  <c r="E43" i="6"/>
  <c r="H43" i="6" s="1"/>
  <c r="D43" i="6"/>
  <c r="C43" i="6"/>
  <c r="G42" i="6"/>
  <c r="F42" i="6"/>
  <c r="E42" i="6"/>
  <c r="H42" i="6" s="1"/>
  <c r="D42" i="6"/>
  <c r="C42" i="6"/>
  <c r="G41" i="6"/>
  <c r="F41" i="6"/>
  <c r="E41" i="6"/>
  <c r="D41" i="6"/>
  <c r="C41" i="6"/>
  <c r="G40" i="6"/>
  <c r="F40" i="6"/>
  <c r="E40" i="6"/>
  <c r="H40" i="6" s="1"/>
  <c r="D40" i="6"/>
  <c r="C40" i="6"/>
  <c r="G39" i="6"/>
  <c r="F39" i="6"/>
  <c r="E39" i="6"/>
  <c r="D39" i="6"/>
  <c r="H39" i="6" s="1"/>
  <c r="C39" i="6"/>
  <c r="G38" i="6"/>
  <c r="F38" i="6"/>
  <c r="E38" i="6"/>
  <c r="H38" i="6" s="1"/>
  <c r="D38" i="6"/>
  <c r="C38" i="6"/>
  <c r="G37" i="6"/>
  <c r="F37" i="6"/>
  <c r="E37" i="6"/>
  <c r="H37" i="6" s="1"/>
  <c r="D37" i="6"/>
  <c r="C37" i="6"/>
  <c r="G36" i="6"/>
  <c r="F36" i="6"/>
  <c r="E36" i="6"/>
  <c r="D36" i="6"/>
  <c r="H36" i="6" s="1"/>
  <c r="C36" i="6"/>
  <c r="H35" i="6"/>
  <c r="G35" i="6"/>
  <c r="F35" i="6"/>
  <c r="E35" i="6"/>
  <c r="D35" i="6"/>
  <c r="C35" i="6"/>
  <c r="G34" i="6"/>
  <c r="F34" i="6"/>
  <c r="E34" i="6"/>
  <c r="H34" i="6" s="1"/>
  <c r="D34" i="6"/>
  <c r="C34" i="6"/>
  <c r="G33" i="6"/>
  <c r="F33" i="6"/>
  <c r="E33" i="6"/>
  <c r="D33" i="6"/>
  <c r="C33" i="6"/>
  <c r="H32" i="6"/>
  <c r="G32" i="6"/>
  <c r="F32" i="6"/>
  <c r="E32" i="6"/>
  <c r="D32" i="6"/>
  <c r="C32" i="6"/>
  <c r="H31" i="6"/>
  <c r="G31" i="6"/>
  <c r="F31" i="6"/>
  <c r="E31" i="6"/>
  <c r="D31" i="6"/>
  <c r="C31" i="6"/>
  <c r="G30" i="6"/>
  <c r="F30" i="6"/>
  <c r="E30" i="6"/>
  <c r="D30" i="6"/>
  <c r="C30" i="6"/>
  <c r="G29" i="6"/>
  <c r="F29" i="6"/>
  <c r="E29" i="6"/>
  <c r="D29" i="6"/>
  <c r="C29" i="6"/>
  <c r="H28" i="6"/>
  <c r="G28" i="6"/>
  <c r="F28" i="6"/>
  <c r="E28" i="6"/>
  <c r="D28" i="6"/>
  <c r="C28" i="6"/>
  <c r="G27" i="6"/>
  <c r="F27" i="6"/>
  <c r="E27" i="6"/>
  <c r="H27" i="6" s="1"/>
  <c r="D27" i="6"/>
  <c r="C27" i="6"/>
  <c r="G26" i="6"/>
  <c r="F26" i="6"/>
  <c r="E26" i="6"/>
  <c r="H26" i="6" s="1"/>
  <c r="D26" i="6"/>
  <c r="C26" i="6"/>
  <c r="G25" i="6"/>
  <c r="F25" i="6"/>
  <c r="E25" i="6"/>
  <c r="D25" i="6"/>
  <c r="C25" i="6"/>
  <c r="G24" i="6"/>
  <c r="F24" i="6"/>
  <c r="E24" i="6"/>
  <c r="H24" i="6" s="1"/>
  <c r="D24" i="6"/>
  <c r="C24" i="6"/>
  <c r="G23" i="6"/>
  <c r="F23" i="6"/>
  <c r="E23" i="6"/>
  <c r="D23" i="6"/>
  <c r="H23" i="6" s="1"/>
  <c r="C23" i="6"/>
  <c r="G22" i="6"/>
  <c r="F22" i="6"/>
  <c r="E22" i="6"/>
  <c r="H22" i="6" s="1"/>
  <c r="D22" i="6"/>
  <c r="C22" i="6"/>
  <c r="G21" i="6"/>
  <c r="F21" i="6"/>
  <c r="E21" i="6"/>
  <c r="H21" i="6" s="1"/>
  <c r="D21" i="6"/>
  <c r="C21" i="6"/>
  <c r="G20" i="6"/>
  <c r="F20" i="6"/>
  <c r="E20" i="6"/>
  <c r="D20" i="6"/>
  <c r="H20" i="6" s="1"/>
  <c r="C20" i="6"/>
  <c r="H19" i="6"/>
  <c r="G19" i="6"/>
  <c r="F19" i="6"/>
  <c r="E19" i="6"/>
  <c r="D19" i="6"/>
  <c r="C19" i="6"/>
  <c r="G18" i="6"/>
  <c r="F18" i="6"/>
  <c r="E18" i="6"/>
  <c r="H18" i="6" s="1"/>
  <c r="D18" i="6"/>
  <c r="C18" i="6"/>
  <c r="G17" i="6"/>
  <c r="F17" i="6"/>
  <c r="E17" i="6"/>
  <c r="D17" i="6"/>
  <c r="C17" i="6"/>
  <c r="G89" i="5"/>
  <c r="F89" i="5"/>
  <c r="G87" i="5"/>
  <c r="F87" i="5"/>
  <c r="E87" i="5"/>
  <c r="G85" i="5"/>
  <c r="F85" i="5"/>
  <c r="E85" i="5"/>
  <c r="D85" i="5"/>
  <c r="C85" i="5"/>
  <c r="G84" i="5"/>
  <c r="F84" i="5"/>
  <c r="E84" i="5"/>
  <c r="H84" i="5" s="1"/>
  <c r="D84" i="5"/>
  <c r="C84" i="5"/>
  <c r="G83" i="5"/>
  <c r="F83" i="5"/>
  <c r="E83" i="5"/>
  <c r="H83" i="5" s="1"/>
  <c r="D83" i="5"/>
  <c r="C83" i="5"/>
  <c r="G82" i="5"/>
  <c r="F82" i="5"/>
  <c r="E82" i="5"/>
  <c r="H82" i="5" s="1"/>
  <c r="D82" i="5"/>
  <c r="C82" i="5"/>
  <c r="G81" i="5"/>
  <c r="F81" i="5"/>
  <c r="E81" i="5"/>
  <c r="H81" i="5" s="1"/>
  <c r="D81" i="5"/>
  <c r="C81" i="5"/>
  <c r="G80" i="5"/>
  <c r="F80" i="5"/>
  <c r="E80" i="5"/>
  <c r="H80" i="5" s="1"/>
  <c r="D80" i="5"/>
  <c r="C80" i="5"/>
  <c r="G79" i="5"/>
  <c r="F79" i="5"/>
  <c r="E79" i="5"/>
  <c r="H79" i="5" s="1"/>
  <c r="D79" i="5"/>
  <c r="C79" i="5"/>
  <c r="H78" i="5"/>
  <c r="G78" i="5"/>
  <c r="F78" i="5"/>
  <c r="E78" i="5"/>
  <c r="D78" i="5"/>
  <c r="C78" i="5"/>
  <c r="G77" i="5"/>
  <c r="F77" i="5"/>
  <c r="E77" i="5"/>
  <c r="H77" i="5" s="1"/>
  <c r="D77" i="5"/>
  <c r="C77" i="5"/>
  <c r="G76" i="5"/>
  <c r="F76" i="5"/>
  <c r="E76" i="5"/>
  <c r="H76" i="5" s="1"/>
  <c r="D76" i="5"/>
  <c r="C76" i="5"/>
  <c r="G75" i="5"/>
  <c r="F75" i="5"/>
  <c r="E75" i="5"/>
  <c r="D75" i="5"/>
  <c r="C75" i="5"/>
  <c r="G74" i="5"/>
  <c r="F74" i="5"/>
  <c r="E74" i="5"/>
  <c r="H74" i="5" s="1"/>
  <c r="D74" i="5"/>
  <c r="C74" i="5"/>
  <c r="G73" i="5"/>
  <c r="F73" i="5"/>
  <c r="E73" i="5"/>
  <c r="H73" i="5" s="1"/>
  <c r="D73" i="5"/>
  <c r="C73" i="5"/>
  <c r="G72" i="5"/>
  <c r="F72" i="5"/>
  <c r="E72" i="5"/>
  <c r="H72" i="5" s="1"/>
  <c r="D72" i="5"/>
  <c r="C72" i="5"/>
  <c r="G71" i="5"/>
  <c r="F71" i="5"/>
  <c r="E71" i="5"/>
  <c r="D71" i="5"/>
  <c r="C71" i="5"/>
  <c r="G70" i="5"/>
  <c r="F70" i="5"/>
  <c r="E70" i="5"/>
  <c r="H70" i="5" s="1"/>
  <c r="D70" i="5"/>
  <c r="C70" i="5"/>
  <c r="G69" i="5"/>
  <c r="F69" i="5"/>
  <c r="E69" i="5"/>
  <c r="H69" i="5" s="1"/>
  <c r="D69" i="5"/>
  <c r="C69" i="5"/>
  <c r="G68" i="5"/>
  <c r="F68" i="5"/>
  <c r="E68" i="5"/>
  <c r="D68" i="5"/>
  <c r="C68" i="5"/>
  <c r="G67" i="5"/>
  <c r="F67" i="5"/>
  <c r="E67" i="5"/>
  <c r="D67" i="5"/>
  <c r="C67" i="5"/>
  <c r="H66" i="5"/>
  <c r="G66" i="5"/>
  <c r="F66" i="5"/>
  <c r="E66" i="5"/>
  <c r="D66" i="5"/>
  <c r="C66" i="5"/>
  <c r="G65" i="5"/>
  <c r="F65" i="5"/>
  <c r="E65" i="5"/>
  <c r="D65" i="5"/>
  <c r="C65" i="5"/>
  <c r="G64" i="5"/>
  <c r="F64" i="5"/>
  <c r="E64" i="5"/>
  <c r="D64" i="5"/>
  <c r="C64" i="5"/>
  <c r="G63" i="5"/>
  <c r="F63" i="5"/>
  <c r="E63" i="5"/>
  <c r="D63" i="5"/>
  <c r="C63" i="5"/>
  <c r="G62" i="5"/>
  <c r="F62" i="5"/>
  <c r="E62" i="5"/>
  <c r="H62" i="5" s="1"/>
  <c r="D62" i="5"/>
  <c r="C62" i="5"/>
  <c r="G61" i="5"/>
  <c r="F61" i="5"/>
  <c r="E61" i="5"/>
  <c r="H61" i="5" s="1"/>
  <c r="D61" i="5"/>
  <c r="C61" i="5"/>
  <c r="G60" i="5"/>
  <c r="F60" i="5"/>
  <c r="E60" i="5"/>
  <c r="H60" i="5" s="1"/>
  <c r="D60" i="5"/>
  <c r="C60" i="5"/>
  <c r="G59" i="5"/>
  <c r="F59" i="5"/>
  <c r="E59" i="5"/>
  <c r="D59" i="5"/>
  <c r="C59" i="5"/>
  <c r="G58" i="5"/>
  <c r="F58" i="5"/>
  <c r="E58" i="5"/>
  <c r="H58" i="5" s="1"/>
  <c r="D58" i="5"/>
  <c r="C58" i="5"/>
  <c r="G57" i="5"/>
  <c r="F57" i="5"/>
  <c r="E57" i="5"/>
  <c r="H57" i="5" s="1"/>
  <c r="D57" i="5"/>
  <c r="C57" i="5"/>
  <c r="G56" i="5"/>
  <c r="F56" i="5"/>
  <c r="E56" i="5"/>
  <c r="D56" i="5"/>
  <c r="C56" i="5"/>
  <c r="G55" i="5"/>
  <c r="F55" i="5"/>
  <c r="E55" i="5"/>
  <c r="D55" i="5"/>
  <c r="C55" i="5"/>
  <c r="G54" i="5"/>
  <c r="F54" i="5"/>
  <c r="E54" i="5"/>
  <c r="H54" i="5" s="1"/>
  <c r="D54" i="5"/>
  <c r="C54" i="5"/>
  <c r="G52" i="5"/>
  <c r="F52" i="5"/>
  <c r="E52" i="5"/>
  <c r="G50" i="5"/>
  <c r="F50" i="5"/>
  <c r="E50" i="5"/>
  <c r="H50" i="5" s="1"/>
  <c r="D50" i="5"/>
  <c r="C50" i="5"/>
  <c r="G49" i="5"/>
  <c r="F49" i="5"/>
  <c r="E49" i="5"/>
  <c r="H49" i="5" s="1"/>
  <c r="D49" i="5"/>
  <c r="C49" i="5"/>
  <c r="G48" i="5"/>
  <c r="F48" i="5"/>
  <c r="E48" i="5"/>
  <c r="H48" i="5" s="1"/>
  <c r="D48" i="5"/>
  <c r="C48" i="5"/>
  <c r="G47" i="5"/>
  <c r="F47" i="5"/>
  <c r="E47" i="5"/>
  <c r="H47" i="5" s="1"/>
  <c r="D47" i="5"/>
  <c r="C47" i="5"/>
  <c r="G46" i="5"/>
  <c r="F46" i="5"/>
  <c r="E46" i="5"/>
  <c r="H46" i="5" s="1"/>
  <c r="D46" i="5"/>
  <c r="C46" i="5"/>
  <c r="G45" i="5"/>
  <c r="F45" i="5"/>
  <c r="E45" i="5"/>
  <c r="H45" i="5" s="1"/>
  <c r="D45" i="5"/>
  <c r="C45" i="5"/>
  <c r="H44" i="5"/>
  <c r="G44" i="5"/>
  <c r="F44" i="5"/>
  <c r="E44" i="5"/>
  <c r="D44" i="5"/>
  <c r="C44" i="5"/>
  <c r="G43" i="5"/>
  <c r="F43" i="5"/>
  <c r="E43" i="5"/>
  <c r="H43" i="5" s="1"/>
  <c r="D43" i="5"/>
  <c r="C43" i="5"/>
  <c r="G42" i="5"/>
  <c r="F42" i="5"/>
  <c r="E42" i="5"/>
  <c r="H42" i="5" s="1"/>
  <c r="D42" i="5"/>
  <c r="C42" i="5"/>
  <c r="G41" i="5"/>
  <c r="F41" i="5"/>
  <c r="E41" i="5"/>
  <c r="H41" i="5" s="1"/>
  <c r="D41" i="5"/>
  <c r="C41" i="5"/>
  <c r="G40" i="5"/>
  <c r="F40" i="5"/>
  <c r="E40" i="5"/>
  <c r="H40" i="5" s="1"/>
  <c r="D40" i="5"/>
  <c r="C40" i="5"/>
  <c r="G39" i="5"/>
  <c r="F39" i="5"/>
  <c r="E39" i="5"/>
  <c r="H39" i="5" s="1"/>
  <c r="D39" i="5"/>
  <c r="C39" i="5"/>
  <c r="G38" i="5"/>
  <c r="F38" i="5"/>
  <c r="E38" i="5"/>
  <c r="H38" i="5" s="1"/>
  <c r="D38" i="5"/>
  <c r="C38" i="5"/>
  <c r="G37" i="5"/>
  <c r="F37" i="5"/>
  <c r="E37" i="5"/>
  <c r="D37" i="5"/>
  <c r="C37" i="5"/>
  <c r="G36" i="5"/>
  <c r="F36" i="5"/>
  <c r="E36" i="5"/>
  <c r="H36" i="5" s="1"/>
  <c r="D36" i="5"/>
  <c r="C36" i="5"/>
  <c r="G35" i="5"/>
  <c r="F35" i="5"/>
  <c r="E35" i="5"/>
  <c r="H35" i="5" s="1"/>
  <c r="D35" i="5"/>
  <c r="C35" i="5"/>
  <c r="G34" i="5"/>
  <c r="F34" i="5"/>
  <c r="E34" i="5"/>
  <c r="D34" i="5"/>
  <c r="C34" i="5"/>
  <c r="G33" i="5"/>
  <c r="F33" i="5"/>
  <c r="E33" i="5"/>
  <c r="D33" i="5"/>
  <c r="C33" i="5"/>
  <c r="H32" i="5"/>
  <c r="G32" i="5"/>
  <c r="F32" i="5"/>
  <c r="E32" i="5"/>
  <c r="D32" i="5"/>
  <c r="C32" i="5"/>
  <c r="G31" i="5"/>
  <c r="F31" i="5"/>
  <c r="E31" i="5"/>
  <c r="D31" i="5"/>
  <c r="C31" i="5"/>
  <c r="G30" i="5"/>
  <c r="F30" i="5"/>
  <c r="E30" i="5"/>
  <c r="D30" i="5"/>
  <c r="C30" i="5"/>
  <c r="G29" i="5"/>
  <c r="F29" i="5"/>
  <c r="E29" i="5"/>
  <c r="H29" i="5" s="1"/>
  <c r="D29" i="5"/>
  <c r="C29" i="5"/>
  <c r="G28" i="5"/>
  <c r="F28" i="5"/>
  <c r="E28" i="5"/>
  <c r="H28" i="5" s="1"/>
  <c r="D28" i="5"/>
  <c r="C28" i="5"/>
  <c r="G27" i="5"/>
  <c r="F27" i="5"/>
  <c r="E27" i="5"/>
  <c r="D27" i="5"/>
  <c r="C27" i="5"/>
  <c r="G26" i="5"/>
  <c r="F26" i="5"/>
  <c r="E26" i="5"/>
  <c r="H26" i="5" s="1"/>
  <c r="D26" i="5"/>
  <c r="C26" i="5"/>
  <c r="G25" i="5"/>
  <c r="F25" i="5"/>
  <c r="E25" i="5"/>
  <c r="D25" i="5"/>
  <c r="C25" i="5"/>
  <c r="G24" i="5"/>
  <c r="F24" i="5"/>
  <c r="E24" i="5"/>
  <c r="D24" i="5"/>
  <c r="H24" i="5" s="1"/>
  <c r="C24" i="5"/>
  <c r="G23" i="5"/>
  <c r="F23" i="5"/>
  <c r="E23" i="5"/>
  <c r="H23" i="5" s="1"/>
  <c r="D23" i="5"/>
  <c r="C23" i="5"/>
  <c r="G22" i="5"/>
  <c r="F22" i="5"/>
  <c r="E22" i="5"/>
  <c r="D22" i="5"/>
  <c r="C22" i="5"/>
  <c r="G21" i="5"/>
  <c r="F21" i="5"/>
  <c r="E21" i="5"/>
  <c r="D21" i="5"/>
  <c r="C21" i="5"/>
  <c r="G20" i="5"/>
  <c r="F20" i="5"/>
  <c r="E20" i="5"/>
  <c r="H20" i="5" s="1"/>
  <c r="D20" i="5"/>
  <c r="C20" i="5"/>
  <c r="G19" i="5"/>
  <c r="F19" i="5"/>
  <c r="E19" i="5"/>
  <c r="D19" i="5"/>
  <c r="C19" i="5"/>
  <c r="G18" i="5"/>
  <c r="F18" i="5"/>
  <c r="E18" i="5"/>
  <c r="H18" i="5" s="1"/>
  <c r="D18" i="5"/>
  <c r="C18" i="5"/>
  <c r="G17" i="5"/>
  <c r="F17" i="5"/>
  <c r="E17" i="5"/>
  <c r="H17" i="5" s="1"/>
  <c r="D17" i="5"/>
  <c r="C17" i="5"/>
  <c r="G89" i="3"/>
  <c r="F89" i="3"/>
  <c r="G87" i="3"/>
  <c r="F87" i="3"/>
  <c r="E87" i="3"/>
  <c r="G85" i="3"/>
  <c r="F85" i="3"/>
  <c r="E85" i="3"/>
  <c r="H85" i="3" s="1"/>
  <c r="D85" i="3"/>
  <c r="C85" i="3"/>
  <c r="G84" i="3"/>
  <c r="F84" i="3"/>
  <c r="E84" i="3"/>
  <c r="D84" i="3"/>
  <c r="H84" i="3" s="1"/>
  <c r="C84" i="3"/>
  <c r="G83" i="3"/>
  <c r="F83" i="3"/>
  <c r="E83" i="3"/>
  <c r="D83" i="3"/>
  <c r="C83" i="3"/>
  <c r="G82" i="3"/>
  <c r="F82" i="3"/>
  <c r="E82" i="3"/>
  <c r="H82" i="3" s="1"/>
  <c r="D82" i="3"/>
  <c r="C82" i="3"/>
  <c r="G81" i="3"/>
  <c r="F81" i="3"/>
  <c r="E81" i="3"/>
  <c r="D81" i="3"/>
  <c r="C81" i="3"/>
  <c r="G80" i="3"/>
  <c r="F80" i="3"/>
  <c r="E80" i="3"/>
  <c r="D80" i="3"/>
  <c r="H80" i="3" s="1"/>
  <c r="C80" i="3"/>
  <c r="G79" i="3"/>
  <c r="F79" i="3"/>
  <c r="E79" i="3"/>
  <c r="D79" i="3"/>
  <c r="C79" i="3"/>
  <c r="G78" i="3"/>
  <c r="F78" i="3"/>
  <c r="E78" i="3"/>
  <c r="H78" i="3" s="1"/>
  <c r="D78" i="3"/>
  <c r="C78" i="3"/>
  <c r="G77" i="3"/>
  <c r="F77" i="3"/>
  <c r="E77" i="3"/>
  <c r="D77" i="3"/>
  <c r="C77" i="3"/>
  <c r="G76" i="3"/>
  <c r="F76" i="3"/>
  <c r="E76" i="3"/>
  <c r="D76" i="3"/>
  <c r="H76" i="3" s="1"/>
  <c r="C76" i="3"/>
  <c r="G75" i="3"/>
  <c r="F75" i="3"/>
  <c r="E75" i="3"/>
  <c r="D75" i="3"/>
  <c r="C75" i="3"/>
  <c r="H74" i="3"/>
  <c r="G74" i="3"/>
  <c r="F74" i="3"/>
  <c r="E74" i="3"/>
  <c r="D74" i="3"/>
  <c r="C74" i="3"/>
  <c r="G73" i="3"/>
  <c r="F73" i="3"/>
  <c r="E73" i="3"/>
  <c r="D73" i="3"/>
  <c r="C73" i="3"/>
  <c r="G72" i="3"/>
  <c r="F72" i="3"/>
  <c r="E72" i="3"/>
  <c r="D72" i="3"/>
  <c r="H72" i="3" s="1"/>
  <c r="C72" i="3"/>
  <c r="G71" i="3"/>
  <c r="F71" i="3"/>
  <c r="E71" i="3"/>
  <c r="D71" i="3"/>
  <c r="C71" i="3"/>
  <c r="G70" i="3"/>
  <c r="F70" i="3"/>
  <c r="E70" i="3"/>
  <c r="H70" i="3" s="1"/>
  <c r="D70" i="3"/>
  <c r="C70" i="3"/>
  <c r="G69" i="3"/>
  <c r="F69" i="3"/>
  <c r="E69" i="3"/>
  <c r="D69" i="3"/>
  <c r="C69" i="3"/>
  <c r="G68" i="3"/>
  <c r="F68" i="3"/>
  <c r="E68" i="3"/>
  <c r="D68" i="3"/>
  <c r="H68" i="3" s="1"/>
  <c r="C68" i="3"/>
  <c r="G67" i="3"/>
  <c r="F67" i="3"/>
  <c r="E67" i="3"/>
  <c r="H67" i="3" s="1"/>
  <c r="D67" i="3"/>
  <c r="C67" i="3"/>
  <c r="G66" i="3"/>
  <c r="F66" i="3"/>
  <c r="E66" i="3"/>
  <c r="H66" i="3" s="1"/>
  <c r="D66" i="3"/>
  <c r="C66" i="3"/>
  <c r="G65" i="3"/>
  <c r="F65" i="3"/>
  <c r="E65" i="3"/>
  <c r="D65" i="3"/>
  <c r="C65" i="3"/>
  <c r="G64" i="3"/>
  <c r="F64" i="3"/>
  <c r="E64" i="3"/>
  <c r="D64" i="3"/>
  <c r="C64" i="3"/>
  <c r="G63" i="3"/>
  <c r="F63" i="3"/>
  <c r="E63" i="3"/>
  <c r="H63" i="3" s="1"/>
  <c r="D63" i="3"/>
  <c r="C63" i="3"/>
  <c r="H62" i="3"/>
  <c r="G62" i="3"/>
  <c r="F62" i="3"/>
  <c r="E62" i="3"/>
  <c r="D62" i="3"/>
  <c r="C62" i="3"/>
  <c r="G61" i="3"/>
  <c r="F61" i="3"/>
  <c r="E61" i="3"/>
  <c r="H61" i="3" s="1"/>
  <c r="D61" i="3"/>
  <c r="C61" i="3"/>
  <c r="G60" i="3"/>
  <c r="F60" i="3"/>
  <c r="E60" i="3"/>
  <c r="D60" i="3"/>
  <c r="C60" i="3"/>
  <c r="G59" i="3"/>
  <c r="F59" i="3"/>
  <c r="E59" i="3"/>
  <c r="H59" i="3" s="1"/>
  <c r="D59" i="3"/>
  <c r="C59" i="3"/>
  <c r="G58" i="3"/>
  <c r="F58" i="3"/>
  <c r="E58" i="3"/>
  <c r="H58" i="3" s="1"/>
  <c r="D58" i="3"/>
  <c r="C58" i="3"/>
  <c r="G57" i="3"/>
  <c r="F57" i="3"/>
  <c r="E57" i="3"/>
  <c r="H57" i="3" s="1"/>
  <c r="D57" i="3"/>
  <c r="C57" i="3"/>
  <c r="G56" i="3"/>
  <c r="F56" i="3"/>
  <c r="E56" i="3"/>
  <c r="D56" i="3"/>
  <c r="C56" i="3"/>
  <c r="G55" i="3"/>
  <c r="F55" i="3"/>
  <c r="E55" i="3"/>
  <c r="D55" i="3"/>
  <c r="C55" i="3"/>
  <c r="H54" i="3"/>
  <c r="G54" i="3"/>
  <c r="F54" i="3"/>
  <c r="E54" i="3"/>
  <c r="D54" i="3"/>
  <c r="C54" i="3"/>
  <c r="G52" i="3"/>
  <c r="F52" i="3"/>
  <c r="E52" i="3"/>
  <c r="G50" i="3"/>
  <c r="F50" i="3"/>
  <c r="E50" i="3"/>
  <c r="D50" i="3"/>
  <c r="H50" i="3" s="1"/>
  <c r="C50" i="3"/>
  <c r="G49" i="3"/>
  <c r="F49" i="3"/>
  <c r="E49" i="3"/>
  <c r="H49" i="3" s="1"/>
  <c r="D49" i="3"/>
  <c r="C49" i="3"/>
  <c r="G48" i="3"/>
  <c r="F48" i="3"/>
  <c r="E48" i="3"/>
  <c r="H48" i="3" s="1"/>
  <c r="D48" i="3"/>
  <c r="C48" i="3"/>
  <c r="G47" i="3"/>
  <c r="F47" i="3"/>
  <c r="E47" i="3"/>
  <c r="D47" i="3"/>
  <c r="C47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H44" i="3" s="1"/>
  <c r="C44" i="3"/>
  <c r="G43" i="3"/>
  <c r="F43" i="3"/>
  <c r="E43" i="3"/>
  <c r="H43" i="3" s="1"/>
  <c r="D43" i="3"/>
  <c r="C43" i="3"/>
  <c r="G42" i="3"/>
  <c r="F42" i="3"/>
  <c r="E42" i="3"/>
  <c r="D42" i="3"/>
  <c r="H42" i="3" s="1"/>
  <c r="C42" i="3"/>
  <c r="G41" i="3"/>
  <c r="F41" i="3"/>
  <c r="E41" i="3"/>
  <c r="H41" i="3" s="1"/>
  <c r="D41" i="3"/>
  <c r="C41" i="3"/>
  <c r="H40" i="3"/>
  <c r="G40" i="3"/>
  <c r="F40" i="3"/>
  <c r="E40" i="3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H36" i="3" s="1"/>
  <c r="D36" i="3"/>
  <c r="C36" i="3"/>
  <c r="G35" i="3"/>
  <c r="F35" i="3"/>
  <c r="E35" i="3"/>
  <c r="H35" i="3" s="1"/>
  <c r="D35" i="3"/>
  <c r="C35" i="3"/>
  <c r="G34" i="3"/>
  <c r="F34" i="3"/>
  <c r="E34" i="3"/>
  <c r="D34" i="3"/>
  <c r="H34" i="3" s="1"/>
  <c r="C34" i="3"/>
  <c r="G33" i="3"/>
  <c r="F33" i="3"/>
  <c r="E33" i="3"/>
  <c r="H33" i="3" s="1"/>
  <c r="D33" i="3"/>
  <c r="C33" i="3"/>
  <c r="G32" i="3"/>
  <c r="F32" i="3"/>
  <c r="E32" i="3"/>
  <c r="H32" i="3" s="1"/>
  <c r="D32" i="3"/>
  <c r="C32" i="3"/>
  <c r="G31" i="3"/>
  <c r="F31" i="3"/>
  <c r="E31" i="3"/>
  <c r="D31" i="3"/>
  <c r="C31" i="3"/>
  <c r="G30" i="3"/>
  <c r="F30" i="3"/>
  <c r="E30" i="3"/>
  <c r="D30" i="3"/>
  <c r="C30" i="3"/>
  <c r="G29" i="3"/>
  <c r="F29" i="3"/>
  <c r="E29" i="3"/>
  <c r="H29" i="3" s="1"/>
  <c r="D29" i="3"/>
  <c r="C29" i="3"/>
  <c r="H28" i="3"/>
  <c r="G28" i="3"/>
  <c r="F28" i="3"/>
  <c r="E28" i="3"/>
  <c r="D28" i="3"/>
  <c r="C28" i="3"/>
  <c r="G27" i="3"/>
  <c r="F27" i="3"/>
  <c r="E27" i="3"/>
  <c r="H27" i="3" s="1"/>
  <c r="D27" i="3"/>
  <c r="C27" i="3"/>
  <c r="G26" i="3"/>
  <c r="F26" i="3"/>
  <c r="E26" i="3"/>
  <c r="D26" i="3"/>
  <c r="C26" i="3"/>
  <c r="G25" i="3"/>
  <c r="F25" i="3"/>
  <c r="E25" i="3"/>
  <c r="H25" i="3" s="1"/>
  <c r="D25" i="3"/>
  <c r="C25" i="3"/>
  <c r="G24" i="3"/>
  <c r="F24" i="3"/>
  <c r="E24" i="3"/>
  <c r="H24" i="3" s="1"/>
  <c r="D24" i="3"/>
  <c r="C24" i="3"/>
  <c r="G23" i="3"/>
  <c r="F23" i="3"/>
  <c r="E23" i="3"/>
  <c r="H23" i="3" s="1"/>
  <c r="D23" i="3"/>
  <c r="C23" i="3"/>
  <c r="G22" i="3"/>
  <c r="F22" i="3"/>
  <c r="E22" i="3"/>
  <c r="D22" i="3"/>
  <c r="C22" i="3"/>
  <c r="G21" i="3"/>
  <c r="F21" i="3"/>
  <c r="E21" i="3"/>
  <c r="D21" i="3"/>
  <c r="C21" i="3"/>
  <c r="H20" i="3"/>
  <c r="G20" i="3"/>
  <c r="F20" i="3"/>
  <c r="E20" i="3"/>
  <c r="D20" i="3"/>
  <c r="C20" i="3"/>
  <c r="G19" i="3"/>
  <c r="F19" i="3"/>
  <c r="E19" i="3"/>
  <c r="H19" i="3" s="1"/>
  <c r="D19" i="3"/>
  <c r="C19" i="3"/>
  <c r="G18" i="3"/>
  <c r="F18" i="3"/>
  <c r="E18" i="3"/>
  <c r="D18" i="3"/>
  <c r="H18" i="3" s="1"/>
  <c r="C18" i="3"/>
  <c r="G17" i="3"/>
  <c r="F17" i="3"/>
  <c r="E17" i="3"/>
  <c r="H17" i="3" s="1"/>
  <c r="D17" i="3"/>
  <c r="C17" i="3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G89" i="2"/>
  <c r="F89" i="2"/>
  <c r="G87" i="2"/>
  <c r="F87" i="2"/>
  <c r="E87" i="2"/>
  <c r="G85" i="2"/>
  <c r="F85" i="2"/>
  <c r="E85" i="2"/>
  <c r="D85" i="2"/>
  <c r="G84" i="2"/>
  <c r="F84" i="2"/>
  <c r="E84" i="2"/>
  <c r="D84" i="2"/>
  <c r="G83" i="2"/>
  <c r="F83" i="2"/>
  <c r="E83" i="2"/>
  <c r="H83" i="2" s="1"/>
  <c r="D83" i="2"/>
  <c r="G82" i="2"/>
  <c r="F82" i="2"/>
  <c r="E82" i="2"/>
  <c r="D82" i="2"/>
  <c r="H82" i="2" s="1"/>
  <c r="G81" i="2"/>
  <c r="F81" i="2"/>
  <c r="E81" i="2"/>
  <c r="H81" i="2" s="1"/>
  <c r="D81" i="2"/>
  <c r="G80" i="2"/>
  <c r="F80" i="2"/>
  <c r="E80" i="2"/>
  <c r="D80" i="2"/>
  <c r="G79" i="2"/>
  <c r="F79" i="2"/>
  <c r="E79" i="2"/>
  <c r="H79" i="2" s="1"/>
  <c r="D79" i="2"/>
  <c r="G78" i="2"/>
  <c r="F78" i="2"/>
  <c r="E78" i="2"/>
  <c r="D78" i="2"/>
  <c r="G77" i="2"/>
  <c r="F77" i="2"/>
  <c r="E77" i="2"/>
  <c r="H77" i="2" s="1"/>
  <c r="D77" i="2"/>
  <c r="G76" i="2"/>
  <c r="F76" i="2"/>
  <c r="E76" i="2"/>
  <c r="D76" i="2"/>
  <c r="G75" i="2"/>
  <c r="F75" i="2"/>
  <c r="E75" i="2"/>
  <c r="H75" i="2" s="1"/>
  <c r="D75" i="2"/>
  <c r="G74" i="2"/>
  <c r="F74" i="2"/>
  <c r="E74" i="2"/>
  <c r="D74" i="2"/>
  <c r="G73" i="2"/>
  <c r="F73" i="2"/>
  <c r="E73" i="2"/>
  <c r="H73" i="2" s="1"/>
  <c r="D73" i="2"/>
  <c r="G72" i="2"/>
  <c r="F72" i="2"/>
  <c r="E72" i="2"/>
  <c r="D72" i="2"/>
  <c r="G71" i="2"/>
  <c r="F71" i="2"/>
  <c r="E71" i="2"/>
  <c r="H71" i="2" s="1"/>
  <c r="D71" i="2"/>
  <c r="G70" i="2"/>
  <c r="F70" i="2"/>
  <c r="E70" i="2"/>
  <c r="D70" i="2"/>
  <c r="G69" i="2"/>
  <c r="F69" i="2"/>
  <c r="E69" i="2"/>
  <c r="D69" i="2"/>
  <c r="G68" i="2"/>
  <c r="F68" i="2"/>
  <c r="E68" i="2"/>
  <c r="D68" i="2"/>
  <c r="G67" i="2"/>
  <c r="F67" i="2"/>
  <c r="E67" i="2"/>
  <c r="H67" i="2" s="1"/>
  <c r="D67" i="2"/>
  <c r="G66" i="2"/>
  <c r="F66" i="2"/>
  <c r="E66" i="2"/>
  <c r="D66" i="2"/>
  <c r="H66" i="2" s="1"/>
  <c r="G65" i="2"/>
  <c r="F65" i="2"/>
  <c r="E65" i="2"/>
  <c r="H65" i="2" s="1"/>
  <c r="D65" i="2"/>
  <c r="G64" i="2"/>
  <c r="F64" i="2"/>
  <c r="E64" i="2"/>
  <c r="D64" i="2"/>
  <c r="G63" i="2"/>
  <c r="F63" i="2"/>
  <c r="E63" i="2"/>
  <c r="H63" i="2" s="1"/>
  <c r="D63" i="2"/>
  <c r="G62" i="2"/>
  <c r="F62" i="2"/>
  <c r="E62" i="2"/>
  <c r="D62" i="2"/>
  <c r="G61" i="2"/>
  <c r="F61" i="2"/>
  <c r="E61" i="2"/>
  <c r="H61" i="2" s="1"/>
  <c r="D61" i="2"/>
  <c r="G60" i="2"/>
  <c r="F60" i="2"/>
  <c r="E60" i="2"/>
  <c r="D60" i="2"/>
  <c r="G59" i="2"/>
  <c r="F59" i="2"/>
  <c r="E59" i="2"/>
  <c r="H59" i="2" s="1"/>
  <c r="D59" i="2"/>
  <c r="G58" i="2"/>
  <c r="F58" i="2"/>
  <c r="E58" i="2"/>
  <c r="D58" i="2"/>
  <c r="G57" i="2"/>
  <c r="F57" i="2"/>
  <c r="E57" i="2"/>
  <c r="H57" i="2" s="1"/>
  <c r="D57" i="2"/>
  <c r="G56" i="2"/>
  <c r="F56" i="2"/>
  <c r="E56" i="2"/>
  <c r="D56" i="2"/>
  <c r="G55" i="2"/>
  <c r="F55" i="2"/>
  <c r="E55" i="2"/>
  <c r="H55" i="2" s="1"/>
  <c r="D55" i="2"/>
  <c r="G54" i="2"/>
  <c r="F54" i="2"/>
  <c r="E54" i="2"/>
  <c r="D54" i="2"/>
  <c r="G52" i="2"/>
  <c r="F52" i="2"/>
  <c r="E52" i="2"/>
  <c r="G50" i="2"/>
  <c r="F50" i="2"/>
  <c r="E50" i="2"/>
  <c r="D50" i="2"/>
  <c r="G49" i="2"/>
  <c r="F49" i="2"/>
  <c r="E49" i="2"/>
  <c r="D49" i="2"/>
  <c r="G48" i="2"/>
  <c r="F48" i="2"/>
  <c r="E48" i="2"/>
  <c r="D48" i="2"/>
  <c r="H48" i="2" s="1"/>
  <c r="G47" i="2"/>
  <c r="F47" i="2"/>
  <c r="E47" i="2"/>
  <c r="H47" i="2" s="1"/>
  <c r="D47" i="2"/>
  <c r="G46" i="2"/>
  <c r="F46" i="2"/>
  <c r="E46" i="2"/>
  <c r="D46" i="2"/>
  <c r="H46" i="2" s="1"/>
  <c r="G45" i="2"/>
  <c r="F45" i="2"/>
  <c r="E45" i="2"/>
  <c r="D45" i="2"/>
  <c r="G44" i="2"/>
  <c r="F44" i="2"/>
  <c r="E44" i="2"/>
  <c r="D44" i="2"/>
  <c r="H44" i="2" s="1"/>
  <c r="G43" i="2"/>
  <c r="F43" i="2"/>
  <c r="E43" i="2"/>
  <c r="D43" i="2"/>
  <c r="G42" i="2"/>
  <c r="F42" i="2"/>
  <c r="E42" i="2"/>
  <c r="D42" i="2"/>
  <c r="H42" i="2" s="1"/>
  <c r="G41" i="2"/>
  <c r="F41" i="2"/>
  <c r="E41" i="2"/>
  <c r="D41" i="2"/>
  <c r="G40" i="2"/>
  <c r="F40" i="2"/>
  <c r="E40" i="2"/>
  <c r="D40" i="2"/>
  <c r="G39" i="2"/>
  <c r="F39" i="2"/>
  <c r="E39" i="2"/>
  <c r="D39" i="2"/>
  <c r="G38" i="2"/>
  <c r="F38" i="2"/>
  <c r="E38" i="2"/>
  <c r="D38" i="2"/>
  <c r="H38" i="2" s="1"/>
  <c r="G37" i="2"/>
  <c r="F37" i="2"/>
  <c r="E37" i="2"/>
  <c r="D37" i="2"/>
  <c r="G36" i="2"/>
  <c r="F36" i="2"/>
  <c r="E36" i="2"/>
  <c r="D36" i="2"/>
  <c r="G35" i="2"/>
  <c r="F35" i="2"/>
  <c r="E35" i="2"/>
  <c r="D35" i="2"/>
  <c r="G34" i="2"/>
  <c r="F34" i="2"/>
  <c r="E34" i="2"/>
  <c r="D34" i="2"/>
  <c r="G33" i="2"/>
  <c r="F33" i="2"/>
  <c r="E33" i="2"/>
  <c r="D33" i="2"/>
  <c r="G32" i="2"/>
  <c r="F32" i="2"/>
  <c r="E32" i="2"/>
  <c r="D32" i="2"/>
  <c r="H32" i="2" s="1"/>
  <c r="G31" i="2"/>
  <c r="F31" i="2"/>
  <c r="E31" i="2"/>
  <c r="D31" i="2"/>
  <c r="G30" i="2"/>
  <c r="F30" i="2"/>
  <c r="E30" i="2"/>
  <c r="D30" i="2"/>
  <c r="H30" i="2" s="1"/>
  <c r="G29" i="2"/>
  <c r="F29" i="2"/>
  <c r="E29" i="2"/>
  <c r="D29" i="2"/>
  <c r="G28" i="2"/>
  <c r="F28" i="2"/>
  <c r="E28" i="2"/>
  <c r="D28" i="2"/>
  <c r="H28" i="2" s="1"/>
  <c r="G27" i="2"/>
  <c r="F27" i="2"/>
  <c r="E27" i="2"/>
  <c r="H27" i="2" s="1"/>
  <c r="D27" i="2"/>
  <c r="G26" i="2"/>
  <c r="F26" i="2"/>
  <c r="E26" i="2"/>
  <c r="D26" i="2"/>
  <c r="H26" i="2" s="1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H22" i="2" s="1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H18" i="2" s="1"/>
  <c r="G17" i="2"/>
  <c r="F17" i="2"/>
  <c r="E17" i="2"/>
  <c r="D17" i="2"/>
  <c r="G14" i="2"/>
  <c r="E14" i="2"/>
  <c r="F14" i="2"/>
  <c r="D14" i="2"/>
  <c r="AM89" i="7"/>
  <c r="AL89" i="7"/>
  <c r="AK89" i="7"/>
  <c r="AJ89" i="7"/>
  <c r="AI89" i="7"/>
  <c r="AH89" i="7"/>
  <c r="AC89" i="7"/>
  <c r="Z89" i="7"/>
  <c r="Y89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Z87" i="7"/>
  <c r="Y87" i="7"/>
  <c r="AA87" i="7" s="1"/>
  <c r="X87" i="7"/>
  <c r="W87" i="7"/>
  <c r="AM85" i="7"/>
  <c r="AL85" i="7"/>
  <c r="AK85" i="7"/>
  <c r="AJ85" i="7"/>
  <c r="AI85" i="7"/>
  <c r="AH85" i="7"/>
  <c r="AG85" i="7"/>
  <c r="AF85" i="7"/>
  <c r="AE85" i="7"/>
  <c r="AD85" i="7"/>
  <c r="AC85" i="7"/>
  <c r="AB85" i="7"/>
  <c r="Z85" i="7"/>
  <c r="Y85" i="7"/>
  <c r="X85" i="7"/>
  <c r="W85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Z83" i="7"/>
  <c r="AA83" i="7" s="1"/>
  <c r="Y83" i="7"/>
  <c r="X83" i="7"/>
  <c r="W83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Z82" i="7"/>
  <c r="Y82" i="7"/>
  <c r="AA82" i="7" s="1"/>
  <c r="X82" i="7"/>
  <c r="W82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Z81" i="7"/>
  <c r="Y81" i="7"/>
  <c r="X81" i="7"/>
  <c r="W81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Z80" i="7"/>
  <c r="Y80" i="7"/>
  <c r="AA80" i="7" s="1"/>
  <c r="X80" i="7"/>
  <c r="W80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Z79" i="7"/>
  <c r="AA79" i="7" s="1"/>
  <c r="Y79" i="7"/>
  <c r="X79" i="7"/>
  <c r="W79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Z78" i="7"/>
  <c r="AA78" i="7" s="1"/>
  <c r="Y78" i="7"/>
  <c r="X78" i="7"/>
  <c r="W78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Z77" i="7"/>
  <c r="AA77" i="7" s="1"/>
  <c r="Y77" i="7"/>
  <c r="X77" i="7"/>
  <c r="W77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Z75" i="7"/>
  <c r="AA75" i="7" s="1"/>
  <c r="Y75" i="7"/>
  <c r="X75" i="7"/>
  <c r="W75" i="7"/>
  <c r="AM74" i="7"/>
  <c r="AL74" i="7"/>
  <c r="AK74" i="7"/>
  <c r="AJ74" i="7"/>
  <c r="AI74" i="7"/>
  <c r="AH74" i="7"/>
  <c r="AG74" i="7"/>
  <c r="AF74" i="7"/>
  <c r="AE74" i="7"/>
  <c r="AD74" i="7"/>
  <c r="AC74" i="7"/>
  <c r="AB74" i="7"/>
  <c r="Z74" i="7"/>
  <c r="AA74" i="7" s="1"/>
  <c r="Y74" i="7"/>
  <c r="X74" i="7"/>
  <c r="W74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Z73" i="7"/>
  <c r="AA73" i="7" s="1"/>
  <c r="Y73" i="7"/>
  <c r="X73" i="7"/>
  <c r="W73" i="7"/>
  <c r="AM72" i="7"/>
  <c r="AL72" i="7"/>
  <c r="AK72" i="7"/>
  <c r="AJ72" i="7"/>
  <c r="AI72" i="7"/>
  <c r="AH72" i="7"/>
  <c r="AG72" i="7"/>
  <c r="AF72" i="7"/>
  <c r="AE72" i="7"/>
  <c r="AD72" i="7"/>
  <c r="AC72" i="7"/>
  <c r="AB72" i="7"/>
  <c r="Z72" i="7"/>
  <c r="Y72" i="7"/>
  <c r="AA72" i="7" s="1"/>
  <c r="X72" i="7"/>
  <c r="W72" i="7"/>
  <c r="AM71" i="7"/>
  <c r="AL71" i="7"/>
  <c r="AK71" i="7"/>
  <c r="AJ71" i="7"/>
  <c r="AI71" i="7"/>
  <c r="AH71" i="7"/>
  <c r="AG71" i="7"/>
  <c r="AF71" i="7"/>
  <c r="AE71" i="7"/>
  <c r="AD71" i="7"/>
  <c r="AC71" i="7"/>
  <c r="AB71" i="7"/>
  <c r="Z71" i="7"/>
  <c r="Y71" i="7"/>
  <c r="X71" i="7"/>
  <c r="W71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Z70" i="7"/>
  <c r="Y70" i="7"/>
  <c r="X70" i="7"/>
  <c r="W70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Z69" i="7"/>
  <c r="Y69" i="7"/>
  <c r="X69" i="7"/>
  <c r="W69" i="7"/>
  <c r="AM68" i="7"/>
  <c r="AL68" i="7"/>
  <c r="AK68" i="7"/>
  <c r="AJ68" i="7"/>
  <c r="AI68" i="7"/>
  <c r="AH68" i="7"/>
  <c r="AG68" i="7"/>
  <c r="AF68" i="7"/>
  <c r="AE68" i="7"/>
  <c r="AD68" i="7"/>
  <c r="AC68" i="7"/>
  <c r="AB68" i="7"/>
  <c r="Z68" i="7"/>
  <c r="AA68" i="7" s="1"/>
  <c r="Y68" i="7"/>
  <c r="X68" i="7"/>
  <c r="W68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Z67" i="7"/>
  <c r="AA67" i="7" s="1"/>
  <c r="Y67" i="7"/>
  <c r="X67" i="7"/>
  <c r="W67" i="7"/>
  <c r="AM66" i="7"/>
  <c r="AL66" i="7"/>
  <c r="AK66" i="7"/>
  <c r="AJ66" i="7"/>
  <c r="AI66" i="7"/>
  <c r="AH66" i="7"/>
  <c r="AG66" i="7"/>
  <c r="AF66" i="7"/>
  <c r="AE66" i="7"/>
  <c r="AD66" i="7"/>
  <c r="AC66" i="7"/>
  <c r="AB66" i="7"/>
  <c r="Z66" i="7"/>
  <c r="AA66" i="7" s="1"/>
  <c r="Y66" i="7"/>
  <c r="X66" i="7"/>
  <c r="W66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Z65" i="7"/>
  <c r="AA65" i="7" s="1"/>
  <c r="Y65" i="7"/>
  <c r="X65" i="7"/>
  <c r="W65" i="7"/>
  <c r="AM64" i="7"/>
  <c r="AL64" i="7"/>
  <c r="AK64" i="7"/>
  <c r="AJ64" i="7"/>
  <c r="AI64" i="7"/>
  <c r="AH64" i="7"/>
  <c r="AG64" i="7"/>
  <c r="AF64" i="7"/>
  <c r="AE64" i="7"/>
  <c r="AD64" i="7"/>
  <c r="AC64" i="7"/>
  <c r="AB64" i="7"/>
  <c r="Z64" i="7"/>
  <c r="AA64" i="7" s="1"/>
  <c r="Y64" i="7"/>
  <c r="X64" i="7"/>
  <c r="W64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Z63" i="7"/>
  <c r="Y63" i="7"/>
  <c r="X63" i="7"/>
  <c r="W63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Z62" i="7"/>
  <c r="Y62" i="7"/>
  <c r="X62" i="7"/>
  <c r="W62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Z61" i="7"/>
  <c r="Y61" i="7"/>
  <c r="X61" i="7"/>
  <c r="W61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Z60" i="7"/>
  <c r="Y60" i="7"/>
  <c r="X60" i="7"/>
  <c r="W60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Z59" i="7"/>
  <c r="Y59" i="7"/>
  <c r="X59" i="7"/>
  <c r="W59" i="7"/>
  <c r="AM58" i="7"/>
  <c r="AL58" i="7"/>
  <c r="AK58" i="7"/>
  <c r="AJ58" i="7"/>
  <c r="AI58" i="7"/>
  <c r="AH58" i="7"/>
  <c r="AG58" i="7"/>
  <c r="AF58" i="7"/>
  <c r="AE58" i="7"/>
  <c r="AD58" i="7"/>
  <c r="AC58" i="7"/>
  <c r="AB58" i="7"/>
  <c r="Z58" i="7"/>
  <c r="Y58" i="7"/>
  <c r="X58" i="7"/>
  <c r="W58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Z57" i="7"/>
  <c r="Y57" i="7"/>
  <c r="X57" i="7"/>
  <c r="W57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Z55" i="7"/>
  <c r="AA55" i="7" s="1"/>
  <c r="Y55" i="7"/>
  <c r="X55" i="7"/>
  <c r="W55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Z54" i="7"/>
  <c r="AA54" i="7" s="1"/>
  <c r="Y54" i="7"/>
  <c r="X54" i="7"/>
  <c r="W54" i="7"/>
  <c r="AM52" i="7"/>
  <c r="AL52" i="7"/>
  <c r="AK52" i="7"/>
  <c r="AJ52" i="7"/>
  <c r="AI52" i="7"/>
  <c r="AH52" i="7"/>
  <c r="AG52" i="7"/>
  <c r="AF52" i="7"/>
  <c r="AE52" i="7"/>
  <c r="AD52" i="7"/>
  <c r="AC52" i="7"/>
  <c r="Z52" i="7"/>
  <c r="Y52" i="7"/>
  <c r="X52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Z50" i="7"/>
  <c r="Y50" i="7"/>
  <c r="X50" i="7"/>
  <c r="W50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Z48" i="7"/>
  <c r="AA48" i="7" s="1"/>
  <c r="Y48" i="7"/>
  <c r="X48" i="7"/>
  <c r="W48" i="7"/>
  <c r="V48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Z47" i="7"/>
  <c r="Y47" i="7"/>
  <c r="X47" i="7"/>
  <c r="W47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Z46" i="7"/>
  <c r="Y46" i="7"/>
  <c r="X46" i="7"/>
  <c r="W46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Z45" i="7"/>
  <c r="Y45" i="7"/>
  <c r="X45" i="7"/>
  <c r="W45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Z43" i="7"/>
  <c r="Y43" i="7"/>
  <c r="AA43" i="7" s="1"/>
  <c r="X43" i="7"/>
  <c r="W43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Z42" i="7"/>
  <c r="Y42" i="7"/>
  <c r="AA42" i="7" s="1"/>
  <c r="X42" i="7"/>
  <c r="W42" i="7"/>
  <c r="V42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Z41" i="7"/>
  <c r="AA41" i="7" s="1"/>
  <c r="Y41" i="7"/>
  <c r="X41" i="7"/>
  <c r="W41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Z40" i="7"/>
  <c r="AA40" i="7" s="1"/>
  <c r="Y40" i="7"/>
  <c r="X40" i="7"/>
  <c r="W40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Z39" i="7"/>
  <c r="Y39" i="7"/>
  <c r="X39" i="7"/>
  <c r="W39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Z38" i="7"/>
  <c r="Y38" i="7"/>
  <c r="X38" i="7"/>
  <c r="W38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Z36" i="7"/>
  <c r="Y36" i="7"/>
  <c r="AA36" i="7" s="1"/>
  <c r="X36" i="7"/>
  <c r="W36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Z35" i="7"/>
  <c r="Y35" i="7"/>
  <c r="AA35" i="7" s="1"/>
  <c r="X35" i="7"/>
  <c r="W35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Z34" i="7"/>
  <c r="Y34" i="7"/>
  <c r="AA34" i="7" s="1"/>
  <c r="X34" i="7"/>
  <c r="W34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Z33" i="7"/>
  <c r="Y33" i="7"/>
  <c r="AA33" i="7" s="1"/>
  <c r="X33" i="7"/>
  <c r="W33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Z32" i="7"/>
  <c r="AA32" i="7" s="1"/>
  <c r="Y32" i="7"/>
  <c r="X32" i="7"/>
  <c r="W32" i="7"/>
  <c r="V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Z31" i="7"/>
  <c r="Y31" i="7"/>
  <c r="X31" i="7"/>
  <c r="W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Z30" i="7"/>
  <c r="Y30" i="7"/>
  <c r="X30" i="7"/>
  <c r="W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Z28" i="7"/>
  <c r="AA28" i="7" s="1"/>
  <c r="Y28" i="7"/>
  <c r="X28" i="7"/>
  <c r="W28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Z27" i="7"/>
  <c r="Y27" i="7"/>
  <c r="AA27" i="7" s="1"/>
  <c r="X27" i="7"/>
  <c r="W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Z26" i="7"/>
  <c r="Y26" i="7"/>
  <c r="AA26" i="7" s="1"/>
  <c r="X26" i="7"/>
  <c r="W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Z25" i="7"/>
  <c r="AA25" i="7" s="1"/>
  <c r="Y25" i="7"/>
  <c r="X25" i="7"/>
  <c r="W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Z24" i="7"/>
  <c r="Y24" i="7"/>
  <c r="X24" i="7"/>
  <c r="W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Z23" i="7"/>
  <c r="Y23" i="7"/>
  <c r="X23" i="7"/>
  <c r="W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Z22" i="7"/>
  <c r="Y22" i="7"/>
  <c r="X22" i="7"/>
  <c r="W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Z21" i="7"/>
  <c r="Y21" i="7"/>
  <c r="X21" i="7"/>
  <c r="W21" i="7"/>
  <c r="V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Z20" i="7"/>
  <c r="Y20" i="7"/>
  <c r="X20" i="7"/>
  <c r="W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Z19" i="7"/>
  <c r="Y19" i="7"/>
  <c r="X19" i="7"/>
  <c r="W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Z18" i="7"/>
  <c r="Y18" i="7"/>
  <c r="X18" i="7"/>
  <c r="W18" i="7"/>
  <c r="V14" i="7"/>
  <c r="V17" i="7" s="1"/>
  <c r="AM17" i="7"/>
  <c r="AL17" i="7"/>
  <c r="AK17" i="7"/>
  <c r="AJ17" i="7"/>
  <c r="AI17" i="7"/>
  <c r="AH17" i="7"/>
  <c r="AG17" i="7"/>
  <c r="AF17" i="7"/>
  <c r="AE17" i="7"/>
  <c r="AD17" i="7"/>
  <c r="AC17" i="7"/>
  <c r="Z17" i="7"/>
  <c r="Y17" i="7"/>
  <c r="X17" i="7"/>
  <c r="W17" i="7"/>
  <c r="H91" i="7"/>
  <c r="G14" i="7"/>
  <c r="F14" i="7"/>
  <c r="E14" i="7"/>
  <c r="D14" i="7"/>
  <c r="H94" i="6"/>
  <c r="H95" i="6"/>
  <c r="H93" i="6"/>
  <c r="H91" i="6"/>
  <c r="H94" i="5"/>
  <c r="H93" i="5"/>
  <c r="H91" i="5"/>
  <c r="H95" i="3"/>
  <c r="H94" i="3"/>
  <c r="H93" i="3"/>
  <c r="H91" i="3"/>
  <c r="H94" i="2"/>
  <c r="H93" i="2"/>
  <c r="H91" i="2"/>
  <c r="H85" i="2"/>
  <c r="H69" i="2"/>
  <c r="H50" i="2"/>
  <c r="H40" i="2"/>
  <c r="H36" i="2"/>
  <c r="H34" i="2"/>
  <c r="H24" i="2"/>
  <c r="H20" i="2"/>
  <c r="AG89" i="7"/>
  <c r="AF89" i="7"/>
  <c r="X89" i="7"/>
  <c r="AD89" i="7"/>
  <c r="I87" i="7"/>
  <c r="V14" i="6"/>
  <c r="V21" i="6" s="1"/>
  <c r="V79" i="3"/>
  <c r="V77" i="3"/>
  <c r="V69" i="3"/>
  <c r="V45" i="3"/>
  <c r="V43" i="3"/>
  <c r="V35" i="3"/>
  <c r="V14" i="3"/>
  <c r="V80" i="3" s="1"/>
  <c r="V14" i="2"/>
  <c r="V84" i="2" s="1"/>
  <c r="V14" i="5"/>
  <c r="V61" i="5" s="1"/>
  <c r="AB17" i="3"/>
  <c r="AB17" i="2"/>
  <c r="AA89" i="7" l="1"/>
  <c r="AA21" i="7"/>
  <c r="AA22" i="7"/>
  <c r="AA23" i="7"/>
  <c r="AA24" i="7"/>
  <c r="AA38" i="7"/>
  <c r="AA39" i="7"/>
  <c r="V75" i="7"/>
  <c r="V56" i="7"/>
  <c r="AA30" i="7"/>
  <c r="AA31" i="7"/>
  <c r="V37" i="7"/>
  <c r="AA45" i="7"/>
  <c r="AA46" i="7"/>
  <c r="AA47" i="7"/>
  <c r="V62" i="7"/>
  <c r="V85" i="7"/>
  <c r="AA18" i="7"/>
  <c r="AA19" i="7"/>
  <c r="AA20" i="7"/>
  <c r="V26" i="7"/>
  <c r="AA50" i="7"/>
  <c r="AA60" i="7"/>
  <c r="V33" i="5"/>
  <c r="V67" i="5"/>
  <c r="Z25" i="9"/>
  <c r="Z21" i="9"/>
  <c r="Z31" i="9"/>
  <c r="Z45" i="9"/>
  <c r="Z35" i="9"/>
  <c r="Z18" i="9"/>
  <c r="AA18" i="9" s="1"/>
  <c r="Z22" i="9"/>
  <c r="Z27" i="9"/>
  <c r="AA27" i="9" s="1"/>
  <c r="Z42" i="9"/>
  <c r="Z37" i="9"/>
  <c r="Z28" i="9"/>
  <c r="Z48" i="9"/>
  <c r="AA48" i="9" s="1"/>
  <c r="Z24" i="9"/>
  <c r="AA24" i="9" s="1"/>
  <c r="Z34" i="9"/>
  <c r="Z38" i="9"/>
  <c r="Z44" i="9"/>
  <c r="V75" i="2"/>
  <c r="V63" i="2"/>
  <c r="V42" i="2"/>
  <c r="V77" i="2"/>
  <c r="V18" i="2"/>
  <c r="V23" i="2"/>
  <c r="V37" i="2"/>
  <c r="AL87" i="9"/>
  <c r="AL89" i="9" s="1"/>
  <c r="AK52" i="9"/>
  <c r="AL52" i="9"/>
  <c r="AM87" i="9"/>
  <c r="V21" i="2"/>
  <c r="V47" i="2"/>
  <c r="V31" i="2"/>
  <c r="V50" i="2"/>
  <c r="V78" i="2"/>
  <c r="H54" i="2"/>
  <c r="H56" i="2"/>
  <c r="H58" i="2"/>
  <c r="H60" i="2"/>
  <c r="H62" i="2"/>
  <c r="H64" i="2"/>
  <c r="H68" i="2"/>
  <c r="H70" i="2"/>
  <c r="H72" i="2"/>
  <c r="H74" i="2"/>
  <c r="H76" i="2"/>
  <c r="H78" i="2"/>
  <c r="H80" i="2"/>
  <c r="H84" i="2"/>
  <c r="V26" i="2"/>
  <c r="V29" i="2"/>
  <c r="V57" i="2"/>
  <c r="V69" i="2"/>
  <c r="V83" i="2"/>
  <c r="V45" i="2"/>
  <c r="V34" i="2"/>
  <c r="V55" i="2"/>
  <c r="V66" i="2"/>
  <c r="V80" i="2"/>
  <c r="V39" i="2"/>
  <c r="V60" i="2"/>
  <c r="V72" i="2"/>
  <c r="H21" i="2"/>
  <c r="H23" i="2"/>
  <c r="H25" i="2"/>
  <c r="H29" i="2"/>
  <c r="H31" i="2"/>
  <c r="H33" i="2"/>
  <c r="H35" i="2"/>
  <c r="H37" i="2"/>
  <c r="H39" i="2"/>
  <c r="H41" i="2"/>
  <c r="H43" i="2"/>
  <c r="H45" i="2"/>
  <c r="H49" i="2"/>
  <c r="H30" i="3"/>
  <c r="H39" i="3"/>
  <c r="H45" i="3"/>
  <c r="H64" i="3"/>
  <c r="H73" i="3"/>
  <c r="H79" i="3"/>
  <c r="V21" i="3"/>
  <c r="V55" i="3"/>
  <c r="H21" i="3"/>
  <c r="H38" i="3"/>
  <c r="H47" i="3"/>
  <c r="H55" i="3"/>
  <c r="H81" i="3"/>
  <c r="V19" i="3"/>
  <c r="V85" i="3"/>
  <c r="H26" i="3"/>
  <c r="H60" i="3"/>
  <c r="H69" i="3"/>
  <c r="H75" i="3"/>
  <c r="V29" i="3"/>
  <c r="V63" i="3"/>
  <c r="H46" i="3"/>
  <c r="V27" i="3"/>
  <c r="V61" i="3"/>
  <c r="H77" i="3"/>
  <c r="H83" i="3"/>
  <c r="V37" i="3"/>
  <c r="V71" i="3"/>
  <c r="H22" i="3"/>
  <c r="H31" i="3"/>
  <c r="H37" i="3"/>
  <c r="H56" i="3"/>
  <c r="H65" i="3"/>
  <c r="H71" i="3"/>
  <c r="AM52" i="9"/>
  <c r="AM89" i="9" s="1"/>
  <c r="H39" i="9"/>
  <c r="Z41" i="9"/>
  <c r="AA41" i="9" s="1"/>
  <c r="Y48" i="9"/>
  <c r="H49" i="9"/>
  <c r="H66" i="9"/>
  <c r="H72" i="9"/>
  <c r="H85" i="9"/>
  <c r="H33" i="9"/>
  <c r="H50" i="9"/>
  <c r="H61" i="9"/>
  <c r="H74" i="9"/>
  <c r="H80" i="9"/>
  <c r="W87" i="9"/>
  <c r="Y17" i="9"/>
  <c r="H18" i="9"/>
  <c r="Z19" i="9"/>
  <c r="AA19" i="9" s="1"/>
  <c r="Y29" i="9"/>
  <c r="Z32" i="9"/>
  <c r="AA32" i="9" s="1"/>
  <c r="Z39" i="9"/>
  <c r="Z49" i="9"/>
  <c r="H62" i="9"/>
  <c r="H68" i="9"/>
  <c r="H81" i="9"/>
  <c r="Z17" i="9"/>
  <c r="AA17" i="9" s="1"/>
  <c r="Y23" i="9"/>
  <c r="Z26" i="9"/>
  <c r="Z29" i="9"/>
  <c r="AA29" i="9" s="1"/>
  <c r="Z36" i="9"/>
  <c r="AA36" i="9" s="1"/>
  <c r="Y43" i="9"/>
  <c r="H44" i="9"/>
  <c r="Z46" i="9"/>
  <c r="AA46" i="9" s="1"/>
  <c r="AB52" i="9"/>
  <c r="AJ52" i="9"/>
  <c r="Z20" i="9"/>
  <c r="Z23" i="9"/>
  <c r="AA23" i="9" s="1"/>
  <c r="Z33" i="9"/>
  <c r="Y40" i="9"/>
  <c r="Z43" i="9"/>
  <c r="Z50" i="9"/>
  <c r="AC87" i="9"/>
  <c r="AK87" i="9"/>
  <c r="AK89" i="9" s="1"/>
  <c r="AC52" i="9"/>
  <c r="X18" i="9"/>
  <c r="Y27" i="9"/>
  <c r="Z30" i="9"/>
  <c r="AA30" i="9" s="1"/>
  <c r="Y37" i="9"/>
  <c r="Z40" i="9"/>
  <c r="AA40" i="9" s="1"/>
  <c r="Z47" i="9"/>
  <c r="AD87" i="9"/>
  <c r="V41" i="5"/>
  <c r="V75" i="5"/>
  <c r="H19" i="5"/>
  <c r="H22" i="5"/>
  <c r="H25" i="5"/>
  <c r="H56" i="5"/>
  <c r="H59" i="5"/>
  <c r="H85" i="5"/>
  <c r="H31" i="5"/>
  <c r="V19" i="5"/>
  <c r="V85" i="5"/>
  <c r="V77" i="5"/>
  <c r="H68" i="5"/>
  <c r="H71" i="5"/>
  <c r="V17" i="5"/>
  <c r="V49" i="5"/>
  <c r="V83" i="5"/>
  <c r="H27" i="5"/>
  <c r="H30" i="5"/>
  <c r="H33" i="5"/>
  <c r="H64" i="5"/>
  <c r="H67" i="5"/>
  <c r="H34" i="5"/>
  <c r="V27" i="5"/>
  <c r="H21" i="5"/>
  <c r="H55" i="5"/>
  <c r="H65" i="5"/>
  <c r="V25" i="5"/>
  <c r="V59" i="5"/>
  <c r="H75" i="5"/>
  <c r="V43" i="5"/>
  <c r="H37" i="5"/>
  <c r="V35" i="5"/>
  <c r="V69" i="5"/>
  <c r="H63" i="5"/>
  <c r="H46" i="6"/>
  <c r="V61" i="6"/>
  <c r="V56" i="6"/>
  <c r="V69" i="6"/>
  <c r="H80" i="6"/>
  <c r="H29" i="6"/>
  <c r="H45" i="6"/>
  <c r="H73" i="6"/>
  <c r="H76" i="6"/>
  <c r="H79" i="6"/>
  <c r="V35" i="6"/>
  <c r="H83" i="6"/>
  <c r="V80" i="6"/>
  <c r="V46" i="6"/>
  <c r="H30" i="6"/>
  <c r="H77" i="6"/>
  <c r="H25" i="6"/>
  <c r="H41" i="6"/>
  <c r="H47" i="6"/>
  <c r="H50" i="6"/>
  <c r="H55" i="6"/>
  <c r="H81" i="6"/>
  <c r="H84" i="6"/>
  <c r="V77" i="6"/>
  <c r="V72" i="6"/>
  <c r="V43" i="6"/>
  <c r="V64" i="6"/>
  <c r="V27" i="6"/>
  <c r="H49" i="6"/>
  <c r="H17" i="6"/>
  <c r="H33" i="6"/>
  <c r="H65" i="6"/>
  <c r="H68" i="6"/>
  <c r="H71" i="6"/>
  <c r="E89" i="7"/>
  <c r="AE89" i="7"/>
  <c r="AA61" i="7"/>
  <c r="AA81" i="7"/>
  <c r="AA57" i="7"/>
  <c r="AA58" i="7"/>
  <c r="AA59" i="7"/>
  <c r="AA62" i="7"/>
  <c r="AA63" i="7"/>
  <c r="AA69" i="7"/>
  <c r="AA70" i="7"/>
  <c r="AA71" i="7"/>
  <c r="AA85" i="7"/>
  <c r="AA52" i="7"/>
  <c r="AA17" i="7"/>
  <c r="V27" i="7"/>
  <c r="V43" i="7"/>
  <c r="V63" i="7"/>
  <c r="V69" i="7"/>
  <c r="V76" i="7"/>
  <c r="V81" i="7"/>
  <c r="V87" i="7"/>
  <c r="V22" i="7"/>
  <c r="V28" i="7"/>
  <c r="V33" i="7"/>
  <c r="V38" i="7"/>
  <c r="V44" i="7"/>
  <c r="V49" i="7"/>
  <c r="V57" i="7"/>
  <c r="V64" i="7"/>
  <c r="V70" i="7"/>
  <c r="V82" i="7"/>
  <c r="V23" i="7"/>
  <c r="V39" i="7"/>
  <c r="V58" i="7"/>
  <c r="V71" i="7"/>
  <c r="V77" i="7"/>
  <c r="V18" i="7"/>
  <c r="V24" i="7"/>
  <c r="V29" i="7"/>
  <c r="V34" i="7"/>
  <c r="V40" i="7"/>
  <c r="V45" i="7"/>
  <c r="V50" i="7"/>
  <c r="V59" i="7"/>
  <c r="V65" i="7"/>
  <c r="V72" i="7"/>
  <c r="V78" i="7"/>
  <c r="V83" i="7"/>
  <c r="V19" i="7"/>
  <c r="V35" i="7"/>
  <c r="V60" i="7"/>
  <c r="V66" i="7"/>
  <c r="V79" i="7"/>
  <c r="V20" i="7"/>
  <c r="V25" i="7"/>
  <c r="V30" i="7"/>
  <c r="V36" i="7"/>
  <c r="V41" i="7"/>
  <c r="V46" i="7"/>
  <c r="V54" i="7"/>
  <c r="V67" i="7"/>
  <c r="V73" i="7"/>
  <c r="V84" i="7"/>
  <c r="V31" i="7"/>
  <c r="V47" i="7"/>
  <c r="V55" i="7"/>
  <c r="V61" i="7"/>
  <c r="V68" i="7"/>
  <c r="V74" i="7"/>
  <c r="V80" i="7"/>
  <c r="V38" i="6"/>
  <c r="V30" i="6"/>
  <c r="V19" i="6"/>
  <c r="V83" i="6"/>
  <c r="V75" i="6"/>
  <c r="V67" i="6"/>
  <c r="V59" i="6"/>
  <c r="V49" i="6"/>
  <c r="V41" i="6"/>
  <c r="V33" i="6"/>
  <c r="V25" i="6"/>
  <c r="V22" i="6"/>
  <c r="V78" i="6"/>
  <c r="V70" i="6"/>
  <c r="V62" i="6"/>
  <c r="V54" i="6"/>
  <c r="V44" i="6"/>
  <c r="V36" i="6"/>
  <c r="V28" i="6"/>
  <c r="V17" i="6"/>
  <c r="V81" i="6"/>
  <c r="V73" i="6"/>
  <c r="V65" i="6"/>
  <c r="V57" i="6"/>
  <c r="V47" i="6"/>
  <c r="V39" i="6"/>
  <c r="V31" i="6"/>
  <c r="V23" i="6"/>
  <c r="V20" i="6"/>
  <c r="V84" i="6"/>
  <c r="V76" i="6"/>
  <c r="V68" i="6"/>
  <c r="V60" i="6"/>
  <c r="V50" i="6"/>
  <c r="V42" i="6"/>
  <c r="V34" i="6"/>
  <c r="V26" i="6"/>
  <c r="V79" i="6"/>
  <c r="V71" i="6"/>
  <c r="V63" i="6"/>
  <c r="V55" i="6"/>
  <c r="V45" i="6"/>
  <c r="V37" i="6"/>
  <c r="V29" i="6"/>
  <c r="V18" i="6"/>
  <c r="V85" i="6"/>
  <c r="V82" i="6"/>
  <c r="V74" i="6"/>
  <c r="V66" i="6"/>
  <c r="V58" i="6"/>
  <c r="V48" i="6"/>
  <c r="V40" i="6"/>
  <c r="V32" i="6"/>
  <c r="V24" i="6"/>
  <c r="V22" i="5"/>
  <c r="V30" i="5"/>
  <c r="V38" i="5"/>
  <c r="V46" i="5"/>
  <c r="V56" i="5"/>
  <c r="V64" i="5"/>
  <c r="V72" i="5"/>
  <c r="V80" i="5"/>
  <c r="V24" i="5"/>
  <c r="V32" i="5"/>
  <c r="V40" i="5"/>
  <c r="V48" i="5"/>
  <c r="V58" i="5"/>
  <c r="V66" i="5"/>
  <c r="V74" i="5"/>
  <c r="V82" i="5"/>
  <c r="V21" i="5"/>
  <c r="V29" i="5"/>
  <c r="V37" i="5"/>
  <c r="V45" i="5"/>
  <c r="V55" i="5"/>
  <c r="V63" i="5"/>
  <c r="V71" i="5"/>
  <c r="V79" i="5"/>
  <c r="V18" i="5"/>
  <c r="V26" i="5"/>
  <c r="V34" i="5"/>
  <c r="V42" i="5"/>
  <c r="V50" i="5"/>
  <c r="V60" i="5"/>
  <c r="V68" i="5"/>
  <c r="V76" i="5"/>
  <c r="V84" i="5"/>
  <c r="V23" i="5"/>
  <c r="V31" i="5"/>
  <c r="V39" i="5"/>
  <c r="V47" i="5"/>
  <c r="V57" i="5"/>
  <c r="V65" i="5"/>
  <c r="V73" i="5"/>
  <c r="V81" i="5"/>
  <c r="V20" i="5"/>
  <c r="V28" i="5"/>
  <c r="V36" i="5"/>
  <c r="V44" i="5"/>
  <c r="V54" i="5"/>
  <c r="V62" i="5"/>
  <c r="V70" i="5"/>
  <c r="V78" i="5"/>
  <c r="AI87" i="9"/>
  <c r="AA21" i="9"/>
  <c r="AA37" i="9"/>
  <c r="AA45" i="9"/>
  <c r="AH52" i="9"/>
  <c r="Y22" i="9"/>
  <c r="Y30" i="9"/>
  <c r="AA35" i="9"/>
  <c r="Y38" i="9"/>
  <c r="Y46" i="9"/>
  <c r="AA85" i="9"/>
  <c r="Y25" i="9"/>
  <c r="Y33" i="9"/>
  <c r="AA38" i="9"/>
  <c r="Y41" i="9"/>
  <c r="Y49" i="9"/>
  <c r="Y20" i="9"/>
  <c r="Y28" i="9"/>
  <c r="Y36" i="9"/>
  <c r="Y44" i="9"/>
  <c r="Y31" i="9"/>
  <c r="Y39" i="9"/>
  <c r="Y47" i="9"/>
  <c r="Y26" i="9"/>
  <c r="Y34" i="9"/>
  <c r="AA34" i="9" s="1"/>
  <c r="Y42" i="9"/>
  <c r="Y50" i="9"/>
  <c r="AH87" i="9"/>
  <c r="AH89" i="9" s="1"/>
  <c r="V24" i="3"/>
  <c r="V32" i="3"/>
  <c r="V40" i="3"/>
  <c r="V48" i="3"/>
  <c r="V58" i="3"/>
  <c r="V66" i="3"/>
  <c r="V74" i="3"/>
  <c r="V82" i="3"/>
  <c r="V18" i="3"/>
  <c r="V26" i="3"/>
  <c r="V34" i="3"/>
  <c r="V42" i="3"/>
  <c r="V50" i="3"/>
  <c r="V60" i="3"/>
  <c r="V68" i="3"/>
  <c r="V76" i="3"/>
  <c r="V84" i="3"/>
  <c r="V23" i="3"/>
  <c r="V31" i="3"/>
  <c r="V39" i="3"/>
  <c r="V47" i="3"/>
  <c r="V57" i="3"/>
  <c r="V65" i="3"/>
  <c r="V73" i="3"/>
  <c r="V81" i="3"/>
  <c r="V20" i="3"/>
  <c r="V28" i="3"/>
  <c r="V36" i="3"/>
  <c r="V44" i="3"/>
  <c r="V54" i="3"/>
  <c r="V62" i="3"/>
  <c r="V70" i="3"/>
  <c r="V78" i="3"/>
  <c r="V25" i="3"/>
  <c r="V33" i="3"/>
  <c r="V41" i="3"/>
  <c r="V49" i="3"/>
  <c r="V59" i="3"/>
  <c r="V67" i="3"/>
  <c r="V75" i="3"/>
  <c r="V83" i="3"/>
  <c r="V17" i="3"/>
  <c r="V22" i="3"/>
  <c r="V30" i="3"/>
  <c r="V38" i="3"/>
  <c r="V46" i="3"/>
  <c r="V56" i="3"/>
  <c r="V64" i="3"/>
  <c r="V72" i="3"/>
  <c r="V20" i="2"/>
  <c r="V28" i="2"/>
  <c r="V36" i="2"/>
  <c r="V44" i="2"/>
  <c r="V54" i="2"/>
  <c r="V65" i="2"/>
  <c r="V68" i="2"/>
  <c r="V71" i="2"/>
  <c r="V74" i="2"/>
  <c r="V17" i="2"/>
  <c r="V25" i="2"/>
  <c r="V33" i="2"/>
  <c r="V41" i="2"/>
  <c r="V49" i="2"/>
  <c r="V59" i="2"/>
  <c r="V62" i="2"/>
  <c r="V85" i="2"/>
  <c r="V22" i="2"/>
  <c r="V30" i="2"/>
  <c r="V38" i="2"/>
  <c r="V46" i="2"/>
  <c r="V56" i="2"/>
  <c r="V73" i="2"/>
  <c r="V76" i="2"/>
  <c r="V79" i="2"/>
  <c r="V82" i="2"/>
  <c r="V19" i="2"/>
  <c r="V27" i="2"/>
  <c r="V35" i="2"/>
  <c r="V43" i="2"/>
  <c r="V61" i="2"/>
  <c r="V64" i="2"/>
  <c r="V67" i="2"/>
  <c r="V70" i="2"/>
  <c r="V24" i="2"/>
  <c r="V32" i="2"/>
  <c r="V40" i="2"/>
  <c r="V48" i="2"/>
  <c r="V58" i="2"/>
  <c r="V81" i="2"/>
  <c r="N14" i="8"/>
  <c r="N16" i="8"/>
  <c r="Q16" i="8" s="1"/>
  <c r="N18" i="8"/>
  <c r="Q18" i="8" s="1"/>
  <c r="N20" i="8"/>
  <c r="Q20" i="8" s="1"/>
  <c r="N26" i="8"/>
  <c r="Q26" i="8" s="1"/>
  <c r="N28" i="8"/>
  <c r="Q28" i="8" s="1"/>
  <c r="N34" i="8"/>
  <c r="Q34" i="8" s="1"/>
  <c r="N36" i="8"/>
  <c r="Q36" i="8" s="1"/>
  <c r="N42" i="8"/>
  <c r="Q42" i="8" s="1"/>
  <c r="N47" i="8"/>
  <c r="Q47" i="8" s="1"/>
  <c r="N49" i="8"/>
  <c r="Q49" i="8" s="1"/>
  <c r="N55" i="8"/>
  <c r="Q55" i="8" s="1"/>
  <c r="N57" i="8"/>
  <c r="Q57" i="8" s="1"/>
  <c r="N59" i="8"/>
  <c r="Q59" i="8" s="1"/>
  <c r="N61" i="8"/>
  <c r="Q61" i="8" s="1"/>
  <c r="N63" i="8"/>
  <c r="Q63" i="8" s="1"/>
  <c r="N65" i="8"/>
  <c r="Q65" i="8" s="1"/>
  <c r="N67" i="8"/>
  <c r="Q67" i="8" s="1"/>
  <c r="N69" i="8"/>
  <c r="Q69" i="8" s="1"/>
  <c r="N71" i="8"/>
  <c r="Q71" i="8" s="1"/>
  <c r="N73" i="8"/>
  <c r="Q73" i="8" s="1"/>
  <c r="N75" i="8"/>
  <c r="Q75" i="8" s="1"/>
  <c r="N77" i="8"/>
  <c r="Q77" i="8" s="1"/>
  <c r="N79" i="8"/>
  <c r="Q79" i="8" s="1"/>
  <c r="N81" i="8"/>
  <c r="Q81" i="8" s="1"/>
  <c r="N83" i="8"/>
  <c r="Q83" i="8" s="1"/>
  <c r="N85" i="8"/>
  <c r="Q85" i="8" s="1"/>
  <c r="N24" i="8"/>
  <c r="Q24" i="8" s="1"/>
  <c r="N32" i="8"/>
  <c r="Q32" i="8" s="1"/>
  <c r="N40" i="8"/>
  <c r="Q40" i="8" s="1"/>
  <c r="N50" i="8"/>
  <c r="Q50" i="8" s="1"/>
  <c r="N58" i="8"/>
  <c r="Q58" i="8" s="1"/>
  <c r="N66" i="8"/>
  <c r="Q66" i="8" s="1"/>
  <c r="N74" i="8"/>
  <c r="Q74" i="8" s="1"/>
  <c r="N82" i="8"/>
  <c r="Q82" i="8" s="1"/>
  <c r="N53" i="8"/>
  <c r="Q53" i="8" s="1"/>
  <c r="N17" i="8"/>
  <c r="Q17" i="8" s="1"/>
  <c r="N19" i="8"/>
  <c r="Q19" i="8" s="1"/>
  <c r="N21" i="8"/>
  <c r="Q21" i="8" s="1"/>
  <c r="N22" i="8"/>
  <c r="Q22" i="8" s="1"/>
  <c r="N23" i="8"/>
  <c r="Q23" i="8" s="1"/>
  <c r="N25" i="8"/>
  <c r="Q25" i="8" s="1"/>
  <c r="N27" i="8"/>
  <c r="Q27" i="8" s="1"/>
  <c r="N29" i="8"/>
  <c r="Q29" i="8" s="1"/>
  <c r="N30" i="8"/>
  <c r="Q30" i="8" s="1"/>
  <c r="N31" i="8"/>
  <c r="Q31" i="8" s="1"/>
  <c r="N33" i="8"/>
  <c r="Q33" i="8" s="1"/>
  <c r="N35" i="8"/>
  <c r="Q35" i="8" s="1"/>
  <c r="N37" i="8"/>
  <c r="Q37" i="8" s="1"/>
  <c r="N38" i="8"/>
  <c r="Q38" i="8" s="1"/>
  <c r="N39" i="8"/>
  <c r="Q39" i="8" s="1"/>
  <c r="N41" i="8"/>
  <c r="Q41" i="8" s="1"/>
  <c r="N43" i="8"/>
  <c r="Q43" i="8" s="1"/>
  <c r="N48" i="8"/>
  <c r="Q48" i="8" s="1"/>
  <c r="N52" i="8"/>
  <c r="Q52" i="8" s="1"/>
  <c r="N54" i="8"/>
  <c r="Q54" i="8" s="1"/>
  <c r="N56" i="8"/>
  <c r="Q56" i="8" s="1"/>
  <c r="N60" i="8"/>
  <c r="Q60" i="8" s="1"/>
  <c r="N62" i="8"/>
  <c r="Q62" i="8" s="1"/>
  <c r="N64" i="8"/>
  <c r="Q64" i="8" s="1"/>
  <c r="N68" i="8"/>
  <c r="Q68" i="8" s="1"/>
  <c r="N70" i="8"/>
  <c r="Q70" i="8" s="1"/>
  <c r="N72" i="8"/>
  <c r="Q72" i="8" s="1"/>
  <c r="N76" i="8"/>
  <c r="Q76" i="8" s="1"/>
  <c r="N78" i="8"/>
  <c r="Q78" i="8" s="1"/>
  <c r="N80" i="8"/>
  <c r="Q80" i="8" s="1"/>
  <c r="N84" i="8"/>
  <c r="Q84" i="8" s="1"/>
  <c r="AD52" i="9"/>
  <c r="AC89" i="9"/>
  <c r="H47" i="9"/>
  <c r="E87" i="9"/>
  <c r="H21" i="9"/>
  <c r="H37" i="9"/>
  <c r="H45" i="9"/>
  <c r="AE52" i="9"/>
  <c r="AE89" i="9" s="1"/>
  <c r="H19" i="9"/>
  <c r="H24" i="9"/>
  <c r="H32" i="9"/>
  <c r="H40" i="9"/>
  <c r="H48" i="9"/>
  <c r="V87" i="9"/>
  <c r="H29" i="9"/>
  <c r="AF52" i="9"/>
  <c r="H27" i="9"/>
  <c r="H35" i="9"/>
  <c r="H17" i="9"/>
  <c r="X17" i="9"/>
  <c r="AG52" i="9"/>
  <c r="H30" i="9"/>
  <c r="H38" i="9"/>
  <c r="H46" i="9"/>
  <c r="AF87" i="9"/>
  <c r="D87" i="9"/>
  <c r="X19" i="9"/>
  <c r="H52" i="9"/>
  <c r="AG87" i="9"/>
  <c r="H20" i="9"/>
  <c r="H28" i="9"/>
  <c r="H36" i="9"/>
  <c r="D89" i="9"/>
  <c r="D96" i="9" s="1"/>
  <c r="AI52" i="9"/>
  <c r="AI89" i="9" s="1"/>
  <c r="C52" i="9"/>
  <c r="AD89" i="9"/>
  <c r="AG89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85" i="9"/>
  <c r="V84" i="9"/>
  <c r="V83" i="9"/>
  <c r="V82" i="9"/>
  <c r="V81" i="9"/>
  <c r="V80" i="9"/>
  <c r="V79" i="9"/>
  <c r="V78" i="9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2" i="9"/>
  <c r="AB87" i="9"/>
  <c r="AB89" i="9" s="1"/>
  <c r="AJ87" i="9"/>
  <c r="AJ89" i="9" s="1"/>
  <c r="X87" i="9"/>
  <c r="W52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W79" i="9"/>
  <c r="W80" i="9"/>
  <c r="W81" i="9"/>
  <c r="W82" i="9"/>
  <c r="W83" i="9"/>
  <c r="W84" i="9"/>
  <c r="W85" i="9"/>
  <c r="Y87" i="9"/>
  <c r="E89" i="9"/>
  <c r="X52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X79" i="9"/>
  <c r="X80" i="9"/>
  <c r="X81" i="9"/>
  <c r="X82" i="9"/>
  <c r="X83" i="9"/>
  <c r="X84" i="9"/>
  <c r="X85" i="9"/>
  <c r="C87" i="9"/>
  <c r="Z87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Y52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Z52" i="9"/>
  <c r="Z54" i="9"/>
  <c r="AA54" i="9" s="1"/>
  <c r="Z55" i="9"/>
  <c r="Z56" i="9"/>
  <c r="Z57" i="9"/>
  <c r="Z58" i="9"/>
  <c r="Z59" i="9"/>
  <c r="Z60" i="9"/>
  <c r="Z61" i="9"/>
  <c r="AA61" i="9" s="1"/>
  <c r="Z62" i="9"/>
  <c r="AA62" i="9" s="1"/>
  <c r="Z63" i="9"/>
  <c r="Z64" i="9"/>
  <c r="Z65" i="9"/>
  <c r="Z66" i="9"/>
  <c r="Z67" i="9"/>
  <c r="Z68" i="9"/>
  <c r="Z69" i="9"/>
  <c r="AA69" i="9" s="1"/>
  <c r="Z70" i="9"/>
  <c r="AA70" i="9" s="1"/>
  <c r="Z71" i="9"/>
  <c r="Z72" i="9"/>
  <c r="Z73" i="9"/>
  <c r="Z74" i="9"/>
  <c r="Z75" i="9"/>
  <c r="Z76" i="9"/>
  <c r="Z77" i="9"/>
  <c r="AA77" i="9" s="1"/>
  <c r="Z78" i="9"/>
  <c r="AA78" i="9" s="1"/>
  <c r="Z79" i="9"/>
  <c r="Z80" i="9"/>
  <c r="Z81" i="9"/>
  <c r="Z82" i="9"/>
  <c r="Z83" i="9"/>
  <c r="Z84" i="9"/>
  <c r="H19" i="2"/>
  <c r="H17" i="2"/>
  <c r="F96" i="7"/>
  <c r="G96" i="7"/>
  <c r="H87" i="8"/>
  <c r="C87" i="8"/>
  <c r="D87" i="8"/>
  <c r="L87" i="8"/>
  <c r="B45" i="8"/>
  <c r="I45" i="8"/>
  <c r="C45" i="8"/>
  <c r="K45" i="8"/>
  <c r="D45" i="8"/>
  <c r="L45" i="8"/>
  <c r="E45" i="8"/>
  <c r="M45" i="8"/>
  <c r="F45" i="8"/>
  <c r="J45" i="8"/>
  <c r="G45" i="8"/>
  <c r="H45" i="8"/>
  <c r="F87" i="8"/>
  <c r="G87" i="8"/>
  <c r="I87" i="8"/>
  <c r="K87" i="8"/>
  <c r="J87" i="8"/>
  <c r="E87" i="8"/>
  <c r="M87" i="8"/>
  <c r="AA25" i="9" l="1"/>
  <c r="AA31" i="9"/>
  <c r="AA44" i="9"/>
  <c r="AA22" i="9"/>
  <c r="AA42" i="9"/>
  <c r="AA28" i="9"/>
  <c r="AA47" i="9"/>
  <c r="AA26" i="9"/>
  <c r="AA20" i="9"/>
  <c r="AA39" i="9"/>
  <c r="AA43" i="9"/>
  <c r="H87" i="9"/>
  <c r="AA33" i="9"/>
  <c r="AA50" i="9"/>
  <c r="AA49" i="9"/>
  <c r="W89" i="9"/>
  <c r="AA52" i="9"/>
  <c r="AA79" i="9"/>
  <c r="AA71" i="9"/>
  <c r="AA63" i="9"/>
  <c r="AA55" i="9"/>
  <c r="V89" i="9"/>
  <c r="AA83" i="9"/>
  <c r="AA75" i="9"/>
  <c r="AA67" i="9"/>
  <c r="AA59" i="9"/>
  <c r="AA82" i="9"/>
  <c r="AA74" i="9"/>
  <c r="AA66" i="9"/>
  <c r="AA58" i="9"/>
  <c r="N45" i="8"/>
  <c r="Q45" i="8" s="1"/>
  <c r="P66" i="8"/>
  <c r="P53" i="8"/>
  <c r="P34" i="8"/>
  <c r="P58" i="8"/>
  <c r="P32" i="8"/>
  <c r="P83" i="8"/>
  <c r="P47" i="8"/>
  <c r="P28" i="8"/>
  <c r="P54" i="8"/>
  <c r="P84" i="8"/>
  <c r="P79" i="8"/>
  <c r="P72" i="8"/>
  <c r="P52" i="8"/>
  <c r="P17" i="8"/>
  <c r="P24" i="8"/>
  <c r="P41" i="8"/>
  <c r="P76" i="8"/>
  <c r="AF89" i="9"/>
  <c r="AA81" i="9"/>
  <c r="AA73" i="9"/>
  <c r="AA65" i="9"/>
  <c r="AA57" i="9"/>
  <c r="Y89" i="9"/>
  <c r="AA80" i="9"/>
  <c r="AA72" i="9"/>
  <c r="AA64" i="9"/>
  <c r="AA56" i="9"/>
  <c r="X89" i="9"/>
  <c r="H89" i="9"/>
  <c r="E96" i="9"/>
  <c r="H96" i="9" s="1"/>
  <c r="AA87" i="9"/>
  <c r="Z89" i="9"/>
  <c r="C89" i="9"/>
  <c r="C96" i="9" s="1"/>
  <c r="AA84" i="9"/>
  <c r="AA76" i="9"/>
  <c r="AA68" i="9"/>
  <c r="AA60" i="9"/>
  <c r="E96" i="7"/>
  <c r="P31" i="8"/>
  <c r="P82" i="8"/>
  <c r="P22" i="8"/>
  <c r="P78" i="8"/>
  <c r="P21" i="8"/>
  <c r="P33" i="8"/>
  <c r="P69" i="8"/>
  <c r="P19" i="8"/>
  <c r="P43" i="8"/>
  <c r="P35" i="8"/>
  <c r="P27" i="8"/>
  <c r="P25" i="8"/>
  <c r="P73" i="8"/>
  <c r="P71" i="8"/>
  <c r="P16" i="8"/>
  <c r="P74" i="8"/>
  <c r="P40" i="8"/>
  <c r="P57" i="8"/>
  <c r="P56" i="8"/>
  <c r="P18" i="8"/>
  <c r="P39" i="8"/>
  <c r="P23" i="8"/>
  <c r="P30" i="8"/>
  <c r="P81" i="8"/>
  <c r="P67" i="8"/>
  <c r="P80" i="8"/>
  <c r="P55" i="8"/>
  <c r="P20" i="8"/>
  <c r="P61" i="8"/>
  <c r="P50" i="8"/>
  <c r="P77" i="8"/>
  <c r="P64" i="8"/>
  <c r="P48" i="8"/>
  <c r="P29" i="8"/>
  <c r="P37" i="8"/>
  <c r="P75" i="8"/>
  <c r="P63" i="8"/>
  <c r="P60" i="8"/>
  <c r="P70" i="8"/>
  <c r="P68" i="8"/>
  <c r="P42" i="8"/>
  <c r="P85" i="8"/>
  <c r="P49" i="8"/>
  <c r="P62" i="8"/>
  <c r="P26" i="8"/>
  <c r="P59" i="8"/>
  <c r="P38" i="8"/>
  <c r="P65" i="8"/>
  <c r="P36" i="8"/>
  <c r="L89" i="8"/>
  <c r="C89" i="8"/>
  <c r="D89" i="8"/>
  <c r="G89" i="8"/>
  <c r="I89" i="8"/>
  <c r="F89" i="8"/>
  <c r="M89" i="8"/>
  <c r="J89" i="8"/>
  <c r="H89" i="8"/>
  <c r="E89" i="8"/>
  <c r="K89" i="8"/>
  <c r="AA89" i="9" l="1"/>
  <c r="P45" i="8"/>
  <c r="G94" i="1" l="1"/>
  <c r="F94" i="1"/>
  <c r="E94" i="1"/>
  <c r="D94" i="1"/>
  <c r="G93" i="1"/>
  <c r="F93" i="1"/>
  <c r="E93" i="1"/>
  <c r="D93" i="1"/>
  <c r="G91" i="1"/>
  <c r="H91" i="1" s="1"/>
  <c r="F91" i="1"/>
  <c r="E91" i="1"/>
  <c r="D91" i="1"/>
  <c r="T85" i="1"/>
  <c r="S85" i="1"/>
  <c r="R85" i="1"/>
  <c r="Q85" i="1"/>
  <c r="P85" i="1"/>
  <c r="O85" i="1"/>
  <c r="N85" i="1"/>
  <c r="M85" i="1"/>
  <c r="L85" i="1"/>
  <c r="K85" i="1"/>
  <c r="J85" i="1"/>
  <c r="I85" i="1"/>
  <c r="T84" i="1"/>
  <c r="S84" i="1"/>
  <c r="R84" i="1"/>
  <c r="Q84" i="1"/>
  <c r="P84" i="1"/>
  <c r="O84" i="1"/>
  <c r="N84" i="1"/>
  <c r="M84" i="1"/>
  <c r="L84" i="1"/>
  <c r="K84" i="1"/>
  <c r="J84" i="1"/>
  <c r="I84" i="1"/>
  <c r="T83" i="1"/>
  <c r="S83" i="1"/>
  <c r="R83" i="1"/>
  <c r="Q83" i="1"/>
  <c r="P83" i="1"/>
  <c r="O83" i="1"/>
  <c r="N83" i="1"/>
  <c r="M83" i="1"/>
  <c r="L83" i="1"/>
  <c r="K83" i="1"/>
  <c r="J83" i="1"/>
  <c r="I83" i="1"/>
  <c r="T82" i="1"/>
  <c r="S82" i="1"/>
  <c r="R82" i="1"/>
  <c r="Q82" i="1"/>
  <c r="P82" i="1"/>
  <c r="O82" i="1"/>
  <c r="N82" i="1"/>
  <c r="M82" i="1"/>
  <c r="L82" i="1"/>
  <c r="K82" i="1"/>
  <c r="J82" i="1"/>
  <c r="I82" i="1"/>
  <c r="T81" i="1"/>
  <c r="S81" i="1"/>
  <c r="R81" i="1"/>
  <c r="Q81" i="1"/>
  <c r="P81" i="1"/>
  <c r="O81" i="1"/>
  <c r="N81" i="1"/>
  <c r="M81" i="1"/>
  <c r="L81" i="1"/>
  <c r="K81" i="1"/>
  <c r="J81" i="1"/>
  <c r="I81" i="1"/>
  <c r="T80" i="1"/>
  <c r="S80" i="1"/>
  <c r="R80" i="1"/>
  <c r="Q80" i="1"/>
  <c r="P80" i="1"/>
  <c r="O80" i="1"/>
  <c r="N80" i="1"/>
  <c r="M80" i="1"/>
  <c r="L80" i="1"/>
  <c r="K80" i="1"/>
  <c r="J80" i="1"/>
  <c r="I80" i="1"/>
  <c r="T79" i="1"/>
  <c r="S79" i="1"/>
  <c r="R79" i="1"/>
  <c r="Q79" i="1"/>
  <c r="P79" i="1"/>
  <c r="O79" i="1"/>
  <c r="N79" i="1"/>
  <c r="M79" i="1"/>
  <c r="L79" i="1"/>
  <c r="K79" i="1"/>
  <c r="J79" i="1"/>
  <c r="I79" i="1"/>
  <c r="T78" i="1"/>
  <c r="S78" i="1"/>
  <c r="R78" i="1"/>
  <c r="Q78" i="1"/>
  <c r="P78" i="1"/>
  <c r="O78" i="1"/>
  <c r="N78" i="1"/>
  <c r="M78" i="1"/>
  <c r="L78" i="1"/>
  <c r="K78" i="1"/>
  <c r="J78" i="1"/>
  <c r="I78" i="1"/>
  <c r="T77" i="1"/>
  <c r="S77" i="1"/>
  <c r="R77" i="1"/>
  <c r="Q77" i="1"/>
  <c r="P77" i="1"/>
  <c r="O77" i="1"/>
  <c r="N77" i="1"/>
  <c r="M77" i="1"/>
  <c r="L77" i="1"/>
  <c r="K77" i="1"/>
  <c r="J77" i="1"/>
  <c r="I77" i="1"/>
  <c r="T76" i="1"/>
  <c r="S76" i="1"/>
  <c r="R76" i="1"/>
  <c r="Q76" i="1"/>
  <c r="P76" i="1"/>
  <c r="O76" i="1"/>
  <c r="N76" i="1"/>
  <c r="M76" i="1"/>
  <c r="L76" i="1"/>
  <c r="K76" i="1"/>
  <c r="J76" i="1"/>
  <c r="I76" i="1"/>
  <c r="T75" i="1"/>
  <c r="S75" i="1"/>
  <c r="R75" i="1"/>
  <c r="Q75" i="1"/>
  <c r="P75" i="1"/>
  <c r="O75" i="1"/>
  <c r="N75" i="1"/>
  <c r="M75" i="1"/>
  <c r="L75" i="1"/>
  <c r="K75" i="1"/>
  <c r="J75" i="1"/>
  <c r="I75" i="1"/>
  <c r="T74" i="1"/>
  <c r="S74" i="1"/>
  <c r="R74" i="1"/>
  <c r="Q74" i="1"/>
  <c r="P74" i="1"/>
  <c r="O74" i="1"/>
  <c r="N74" i="1"/>
  <c r="M74" i="1"/>
  <c r="L74" i="1"/>
  <c r="K74" i="1"/>
  <c r="J74" i="1"/>
  <c r="I74" i="1"/>
  <c r="T73" i="1"/>
  <c r="S73" i="1"/>
  <c r="R73" i="1"/>
  <c r="Q73" i="1"/>
  <c r="P73" i="1"/>
  <c r="O73" i="1"/>
  <c r="N73" i="1"/>
  <c r="M73" i="1"/>
  <c r="L73" i="1"/>
  <c r="K73" i="1"/>
  <c r="J73" i="1"/>
  <c r="I73" i="1"/>
  <c r="T72" i="1"/>
  <c r="S72" i="1"/>
  <c r="R72" i="1"/>
  <c r="Q72" i="1"/>
  <c r="P72" i="1"/>
  <c r="O72" i="1"/>
  <c r="N72" i="1"/>
  <c r="M72" i="1"/>
  <c r="L72" i="1"/>
  <c r="K72" i="1"/>
  <c r="J72" i="1"/>
  <c r="I72" i="1"/>
  <c r="T71" i="1"/>
  <c r="S71" i="1"/>
  <c r="R71" i="1"/>
  <c r="Q71" i="1"/>
  <c r="P71" i="1"/>
  <c r="O71" i="1"/>
  <c r="N71" i="1"/>
  <c r="M71" i="1"/>
  <c r="L71" i="1"/>
  <c r="K71" i="1"/>
  <c r="J71" i="1"/>
  <c r="I71" i="1"/>
  <c r="T70" i="1"/>
  <c r="S70" i="1"/>
  <c r="R70" i="1"/>
  <c r="Q70" i="1"/>
  <c r="P70" i="1"/>
  <c r="O70" i="1"/>
  <c r="N70" i="1"/>
  <c r="M70" i="1"/>
  <c r="L70" i="1"/>
  <c r="K70" i="1"/>
  <c r="J70" i="1"/>
  <c r="I70" i="1"/>
  <c r="T69" i="1"/>
  <c r="S69" i="1"/>
  <c r="R69" i="1"/>
  <c r="Q69" i="1"/>
  <c r="P69" i="1"/>
  <c r="O69" i="1"/>
  <c r="N69" i="1"/>
  <c r="M69" i="1"/>
  <c r="L69" i="1"/>
  <c r="K69" i="1"/>
  <c r="J69" i="1"/>
  <c r="I69" i="1"/>
  <c r="T68" i="1"/>
  <c r="S68" i="1"/>
  <c r="R68" i="1"/>
  <c r="Q68" i="1"/>
  <c r="P68" i="1"/>
  <c r="O68" i="1"/>
  <c r="N68" i="1"/>
  <c r="M68" i="1"/>
  <c r="L68" i="1"/>
  <c r="K68" i="1"/>
  <c r="J68" i="1"/>
  <c r="I68" i="1"/>
  <c r="T67" i="1"/>
  <c r="S67" i="1"/>
  <c r="R67" i="1"/>
  <c r="Q67" i="1"/>
  <c r="P67" i="1"/>
  <c r="O67" i="1"/>
  <c r="N67" i="1"/>
  <c r="M67" i="1"/>
  <c r="L67" i="1"/>
  <c r="K67" i="1"/>
  <c r="J67" i="1"/>
  <c r="I67" i="1"/>
  <c r="T66" i="1"/>
  <c r="S66" i="1"/>
  <c r="R66" i="1"/>
  <c r="Q66" i="1"/>
  <c r="P66" i="1"/>
  <c r="O66" i="1"/>
  <c r="N66" i="1"/>
  <c r="M66" i="1"/>
  <c r="L66" i="1"/>
  <c r="K66" i="1"/>
  <c r="J66" i="1"/>
  <c r="I66" i="1"/>
  <c r="T65" i="1"/>
  <c r="S65" i="1"/>
  <c r="R65" i="1"/>
  <c r="Q65" i="1"/>
  <c r="P65" i="1"/>
  <c r="O65" i="1"/>
  <c r="N65" i="1"/>
  <c r="M65" i="1"/>
  <c r="L65" i="1"/>
  <c r="K65" i="1"/>
  <c r="J65" i="1"/>
  <c r="I65" i="1"/>
  <c r="T64" i="1"/>
  <c r="S64" i="1"/>
  <c r="R64" i="1"/>
  <c r="Q64" i="1"/>
  <c r="P64" i="1"/>
  <c r="O64" i="1"/>
  <c r="N64" i="1"/>
  <c r="M64" i="1"/>
  <c r="L64" i="1"/>
  <c r="K64" i="1"/>
  <c r="J64" i="1"/>
  <c r="I64" i="1"/>
  <c r="T63" i="1"/>
  <c r="S63" i="1"/>
  <c r="R63" i="1"/>
  <c r="Q63" i="1"/>
  <c r="P63" i="1"/>
  <c r="O63" i="1"/>
  <c r="N63" i="1"/>
  <c r="M63" i="1"/>
  <c r="L63" i="1"/>
  <c r="K63" i="1"/>
  <c r="J63" i="1"/>
  <c r="I63" i="1"/>
  <c r="T62" i="1"/>
  <c r="S62" i="1"/>
  <c r="R62" i="1"/>
  <c r="Q62" i="1"/>
  <c r="P62" i="1"/>
  <c r="O62" i="1"/>
  <c r="N62" i="1"/>
  <c r="M62" i="1"/>
  <c r="L62" i="1"/>
  <c r="K62" i="1"/>
  <c r="J62" i="1"/>
  <c r="I62" i="1"/>
  <c r="T61" i="1"/>
  <c r="S61" i="1"/>
  <c r="R61" i="1"/>
  <c r="Q61" i="1"/>
  <c r="P61" i="1"/>
  <c r="O61" i="1"/>
  <c r="N61" i="1"/>
  <c r="M61" i="1"/>
  <c r="L61" i="1"/>
  <c r="K61" i="1"/>
  <c r="J61" i="1"/>
  <c r="I61" i="1"/>
  <c r="T60" i="1"/>
  <c r="S60" i="1"/>
  <c r="R60" i="1"/>
  <c r="Q60" i="1"/>
  <c r="P60" i="1"/>
  <c r="O60" i="1"/>
  <c r="N60" i="1"/>
  <c r="M60" i="1"/>
  <c r="L60" i="1"/>
  <c r="K60" i="1"/>
  <c r="J60" i="1"/>
  <c r="I60" i="1"/>
  <c r="T59" i="1"/>
  <c r="S59" i="1"/>
  <c r="R59" i="1"/>
  <c r="Q59" i="1"/>
  <c r="P59" i="1"/>
  <c r="O59" i="1"/>
  <c r="N59" i="1"/>
  <c r="M59" i="1"/>
  <c r="L59" i="1"/>
  <c r="K59" i="1"/>
  <c r="J59" i="1"/>
  <c r="I59" i="1"/>
  <c r="T58" i="1"/>
  <c r="S58" i="1"/>
  <c r="R58" i="1"/>
  <c r="Q58" i="1"/>
  <c r="P58" i="1"/>
  <c r="O58" i="1"/>
  <c r="N58" i="1"/>
  <c r="M58" i="1"/>
  <c r="L58" i="1"/>
  <c r="K58" i="1"/>
  <c r="J58" i="1"/>
  <c r="I58" i="1"/>
  <c r="T57" i="1"/>
  <c r="S57" i="1"/>
  <c r="R57" i="1"/>
  <c r="Q57" i="1"/>
  <c r="P57" i="1"/>
  <c r="O57" i="1"/>
  <c r="N57" i="1"/>
  <c r="M57" i="1"/>
  <c r="L57" i="1"/>
  <c r="K57" i="1"/>
  <c r="J57" i="1"/>
  <c r="I57" i="1"/>
  <c r="T56" i="1"/>
  <c r="S56" i="1"/>
  <c r="R56" i="1"/>
  <c r="Q56" i="1"/>
  <c r="P56" i="1"/>
  <c r="O56" i="1"/>
  <c r="N56" i="1"/>
  <c r="M56" i="1"/>
  <c r="L56" i="1"/>
  <c r="K56" i="1"/>
  <c r="J56" i="1"/>
  <c r="I56" i="1"/>
  <c r="T55" i="1"/>
  <c r="S55" i="1"/>
  <c r="R55" i="1"/>
  <c r="Q55" i="1"/>
  <c r="P55" i="1"/>
  <c r="O55" i="1"/>
  <c r="N55" i="1"/>
  <c r="M55" i="1"/>
  <c r="L55" i="1"/>
  <c r="K55" i="1"/>
  <c r="J55" i="1"/>
  <c r="I55" i="1"/>
  <c r="T54" i="1"/>
  <c r="S54" i="1"/>
  <c r="R54" i="1"/>
  <c r="Q54" i="1"/>
  <c r="P54" i="1"/>
  <c r="O54" i="1"/>
  <c r="N54" i="1"/>
  <c r="M54" i="1"/>
  <c r="L54" i="1"/>
  <c r="K54" i="1"/>
  <c r="J54" i="1"/>
  <c r="I54" i="1"/>
  <c r="T50" i="1"/>
  <c r="S50" i="1"/>
  <c r="R50" i="1"/>
  <c r="Q50" i="1"/>
  <c r="P50" i="1"/>
  <c r="O50" i="1"/>
  <c r="N50" i="1"/>
  <c r="M50" i="1"/>
  <c r="L50" i="1"/>
  <c r="K50" i="1"/>
  <c r="J50" i="1"/>
  <c r="I50" i="1"/>
  <c r="T49" i="1"/>
  <c r="S49" i="1"/>
  <c r="R49" i="1"/>
  <c r="Q49" i="1"/>
  <c r="P49" i="1"/>
  <c r="O49" i="1"/>
  <c r="N49" i="1"/>
  <c r="M49" i="1"/>
  <c r="L49" i="1"/>
  <c r="K49" i="1"/>
  <c r="J49" i="1"/>
  <c r="I49" i="1"/>
  <c r="T48" i="1"/>
  <c r="S48" i="1"/>
  <c r="R48" i="1"/>
  <c r="Q48" i="1"/>
  <c r="P48" i="1"/>
  <c r="O48" i="1"/>
  <c r="N48" i="1"/>
  <c r="M48" i="1"/>
  <c r="L48" i="1"/>
  <c r="K48" i="1"/>
  <c r="J48" i="1"/>
  <c r="I48" i="1"/>
  <c r="T47" i="1"/>
  <c r="S47" i="1"/>
  <c r="R47" i="1"/>
  <c r="Q47" i="1"/>
  <c r="P47" i="1"/>
  <c r="O47" i="1"/>
  <c r="N47" i="1"/>
  <c r="M47" i="1"/>
  <c r="L47" i="1"/>
  <c r="K47" i="1"/>
  <c r="J47" i="1"/>
  <c r="I47" i="1"/>
  <c r="T46" i="1"/>
  <c r="S46" i="1"/>
  <c r="R46" i="1"/>
  <c r="Q46" i="1"/>
  <c r="P46" i="1"/>
  <c r="O46" i="1"/>
  <c r="N46" i="1"/>
  <c r="M46" i="1"/>
  <c r="L46" i="1"/>
  <c r="K46" i="1"/>
  <c r="J46" i="1"/>
  <c r="I46" i="1"/>
  <c r="T45" i="1"/>
  <c r="S45" i="1"/>
  <c r="R45" i="1"/>
  <c r="Q45" i="1"/>
  <c r="P45" i="1"/>
  <c r="O45" i="1"/>
  <c r="N45" i="1"/>
  <c r="M45" i="1"/>
  <c r="L45" i="1"/>
  <c r="K45" i="1"/>
  <c r="J45" i="1"/>
  <c r="I45" i="1"/>
  <c r="T44" i="1"/>
  <c r="S44" i="1"/>
  <c r="R44" i="1"/>
  <c r="Q44" i="1"/>
  <c r="P44" i="1"/>
  <c r="O44" i="1"/>
  <c r="N44" i="1"/>
  <c r="M44" i="1"/>
  <c r="L44" i="1"/>
  <c r="K44" i="1"/>
  <c r="J44" i="1"/>
  <c r="I44" i="1"/>
  <c r="T43" i="1"/>
  <c r="S43" i="1"/>
  <c r="R43" i="1"/>
  <c r="Q43" i="1"/>
  <c r="P43" i="1"/>
  <c r="O43" i="1"/>
  <c r="N43" i="1"/>
  <c r="M43" i="1"/>
  <c r="L43" i="1"/>
  <c r="K43" i="1"/>
  <c r="J43" i="1"/>
  <c r="I43" i="1"/>
  <c r="T42" i="1"/>
  <c r="S42" i="1"/>
  <c r="R42" i="1"/>
  <c r="Q42" i="1"/>
  <c r="P42" i="1"/>
  <c r="O42" i="1"/>
  <c r="N42" i="1"/>
  <c r="M42" i="1"/>
  <c r="L42" i="1"/>
  <c r="K42" i="1"/>
  <c r="J42" i="1"/>
  <c r="I42" i="1"/>
  <c r="T41" i="1"/>
  <c r="S41" i="1"/>
  <c r="R41" i="1"/>
  <c r="Q41" i="1"/>
  <c r="P41" i="1"/>
  <c r="O41" i="1"/>
  <c r="N41" i="1"/>
  <c r="M41" i="1"/>
  <c r="L41" i="1"/>
  <c r="K41" i="1"/>
  <c r="J41" i="1"/>
  <c r="I41" i="1"/>
  <c r="T40" i="1"/>
  <c r="S40" i="1"/>
  <c r="R40" i="1"/>
  <c r="Q40" i="1"/>
  <c r="P40" i="1"/>
  <c r="O40" i="1"/>
  <c r="N40" i="1"/>
  <c r="M40" i="1"/>
  <c r="L40" i="1"/>
  <c r="K40" i="1"/>
  <c r="J40" i="1"/>
  <c r="I40" i="1"/>
  <c r="T39" i="1"/>
  <c r="S39" i="1"/>
  <c r="R39" i="1"/>
  <c r="Q39" i="1"/>
  <c r="P39" i="1"/>
  <c r="O39" i="1"/>
  <c r="N39" i="1"/>
  <c r="M39" i="1"/>
  <c r="L39" i="1"/>
  <c r="K39" i="1"/>
  <c r="J39" i="1"/>
  <c r="I39" i="1"/>
  <c r="T38" i="1"/>
  <c r="S38" i="1"/>
  <c r="R38" i="1"/>
  <c r="Q38" i="1"/>
  <c r="P38" i="1"/>
  <c r="O38" i="1"/>
  <c r="N38" i="1"/>
  <c r="M38" i="1"/>
  <c r="L38" i="1"/>
  <c r="K38" i="1"/>
  <c r="J38" i="1"/>
  <c r="I38" i="1"/>
  <c r="T37" i="1"/>
  <c r="S37" i="1"/>
  <c r="R37" i="1"/>
  <c r="Q37" i="1"/>
  <c r="P37" i="1"/>
  <c r="O37" i="1"/>
  <c r="N37" i="1"/>
  <c r="M37" i="1"/>
  <c r="L37" i="1"/>
  <c r="K37" i="1"/>
  <c r="J37" i="1"/>
  <c r="D37" i="1" s="1"/>
  <c r="I37" i="1"/>
  <c r="T36" i="1"/>
  <c r="S36" i="1"/>
  <c r="R36" i="1"/>
  <c r="Q36" i="1"/>
  <c r="P36" i="1"/>
  <c r="O36" i="1"/>
  <c r="N36" i="1"/>
  <c r="M36" i="1"/>
  <c r="L36" i="1"/>
  <c r="K36" i="1"/>
  <c r="J36" i="1"/>
  <c r="I36" i="1"/>
  <c r="T35" i="1"/>
  <c r="S35" i="1"/>
  <c r="R35" i="1"/>
  <c r="Q35" i="1"/>
  <c r="P35" i="1"/>
  <c r="O35" i="1"/>
  <c r="N35" i="1"/>
  <c r="M35" i="1"/>
  <c r="L35" i="1"/>
  <c r="K35" i="1"/>
  <c r="J35" i="1"/>
  <c r="W35" i="1" s="1"/>
  <c r="I35" i="1"/>
  <c r="T34" i="1"/>
  <c r="S34" i="1"/>
  <c r="R34" i="1"/>
  <c r="Q34" i="1"/>
  <c r="P34" i="1"/>
  <c r="O34" i="1"/>
  <c r="N34" i="1"/>
  <c r="M34" i="1"/>
  <c r="L34" i="1"/>
  <c r="K34" i="1"/>
  <c r="J34" i="1"/>
  <c r="I34" i="1"/>
  <c r="T33" i="1"/>
  <c r="S33" i="1"/>
  <c r="R33" i="1"/>
  <c r="Q33" i="1"/>
  <c r="P33" i="1"/>
  <c r="O33" i="1"/>
  <c r="N33" i="1"/>
  <c r="M33" i="1"/>
  <c r="L33" i="1"/>
  <c r="K33" i="1"/>
  <c r="J33" i="1"/>
  <c r="I33" i="1"/>
  <c r="T32" i="1"/>
  <c r="S32" i="1"/>
  <c r="R32" i="1"/>
  <c r="Q32" i="1"/>
  <c r="P32" i="1"/>
  <c r="O32" i="1"/>
  <c r="N32" i="1"/>
  <c r="M32" i="1"/>
  <c r="L32" i="1"/>
  <c r="K32" i="1"/>
  <c r="J32" i="1"/>
  <c r="I32" i="1"/>
  <c r="T31" i="1"/>
  <c r="S31" i="1"/>
  <c r="R31" i="1"/>
  <c r="Q31" i="1"/>
  <c r="P31" i="1"/>
  <c r="O31" i="1"/>
  <c r="N31" i="1"/>
  <c r="M31" i="1"/>
  <c r="L31" i="1"/>
  <c r="K31" i="1"/>
  <c r="J31" i="1"/>
  <c r="I31" i="1"/>
  <c r="T30" i="1"/>
  <c r="S30" i="1"/>
  <c r="R30" i="1"/>
  <c r="Q30" i="1"/>
  <c r="P30" i="1"/>
  <c r="O30" i="1"/>
  <c r="N30" i="1"/>
  <c r="M30" i="1"/>
  <c r="L30" i="1"/>
  <c r="K30" i="1"/>
  <c r="J30" i="1"/>
  <c r="I30" i="1"/>
  <c r="T29" i="1"/>
  <c r="S29" i="1"/>
  <c r="R29" i="1"/>
  <c r="Q29" i="1"/>
  <c r="P29" i="1"/>
  <c r="O29" i="1"/>
  <c r="N29" i="1"/>
  <c r="M29" i="1"/>
  <c r="L29" i="1"/>
  <c r="K29" i="1"/>
  <c r="J29" i="1"/>
  <c r="I29" i="1"/>
  <c r="T28" i="1"/>
  <c r="S28" i="1"/>
  <c r="R28" i="1"/>
  <c r="Q28" i="1"/>
  <c r="P28" i="1"/>
  <c r="O28" i="1"/>
  <c r="N28" i="1"/>
  <c r="M28" i="1"/>
  <c r="L28" i="1"/>
  <c r="K28" i="1"/>
  <c r="J28" i="1"/>
  <c r="I28" i="1"/>
  <c r="T27" i="1"/>
  <c r="S27" i="1"/>
  <c r="R27" i="1"/>
  <c r="Q27" i="1"/>
  <c r="P27" i="1"/>
  <c r="O27" i="1"/>
  <c r="N27" i="1"/>
  <c r="M27" i="1"/>
  <c r="L27" i="1"/>
  <c r="K27" i="1"/>
  <c r="J27" i="1"/>
  <c r="I27" i="1"/>
  <c r="T26" i="1"/>
  <c r="S26" i="1"/>
  <c r="R26" i="1"/>
  <c r="Q26" i="1"/>
  <c r="P26" i="1"/>
  <c r="O26" i="1"/>
  <c r="N26" i="1"/>
  <c r="M26" i="1"/>
  <c r="L26" i="1"/>
  <c r="K26" i="1"/>
  <c r="J26" i="1"/>
  <c r="I26" i="1"/>
  <c r="T25" i="1"/>
  <c r="S25" i="1"/>
  <c r="R25" i="1"/>
  <c r="Q25" i="1"/>
  <c r="P25" i="1"/>
  <c r="O25" i="1"/>
  <c r="N25" i="1"/>
  <c r="M25" i="1"/>
  <c r="L25" i="1"/>
  <c r="K25" i="1"/>
  <c r="J25" i="1"/>
  <c r="I25" i="1"/>
  <c r="T24" i="1"/>
  <c r="S24" i="1"/>
  <c r="R24" i="1"/>
  <c r="Q24" i="1"/>
  <c r="P24" i="1"/>
  <c r="O24" i="1"/>
  <c r="N24" i="1"/>
  <c r="M24" i="1"/>
  <c r="L24" i="1"/>
  <c r="K24" i="1"/>
  <c r="J24" i="1"/>
  <c r="I24" i="1"/>
  <c r="T23" i="1"/>
  <c r="S23" i="1"/>
  <c r="R23" i="1"/>
  <c r="Q23" i="1"/>
  <c r="P23" i="1"/>
  <c r="O23" i="1"/>
  <c r="N23" i="1"/>
  <c r="M23" i="1"/>
  <c r="L23" i="1"/>
  <c r="K23" i="1"/>
  <c r="J23" i="1"/>
  <c r="I23" i="1"/>
  <c r="T22" i="1"/>
  <c r="S22" i="1"/>
  <c r="R22" i="1"/>
  <c r="Q22" i="1"/>
  <c r="P22" i="1"/>
  <c r="O22" i="1"/>
  <c r="N22" i="1"/>
  <c r="M22" i="1"/>
  <c r="L22" i="1"/>
  <c r="K22" i="1"/>
  <c r="J22" i="1"/>
  <c r="I22" i="1"/>
  <c r="T21" i="1"/>
  <c r="S21" i="1"/>
  <c r="R21" i="1"/>
  <c r="Q21" i="1"/>
  <c r="P21" i="1"/>
  <c r="O21" i="1"/>
  <c r="N21" i="1"/>
  <c r="M21" i="1"/>
  <c r="X21" i="1" s="1"/>
  <c r="L21" i="1"/>
  <c r="K21" i="1"/>
  <c r="J21" i="1"/>
  <c r="I21" i="1"/>
  <c r="T20" i="1"/>
  <c r="S20" i="1"/>
  <c r="R20" i="1"/>
  <c r="Q20" i="1"/>
  <c r="P20" i="1"/>
  <c r="O20" i="1"/>
  <c r="N20" i="1"/>
  <c r="M20" i="1"/>
  <c r="L20" i="1"/>
  <c r="K20" i="1"/>
  <c r="J20" i="1"/>
  <c r="I20" i="1"/>
  <c r="T19" i="1"/>
  <c r="S19" i="1"/>
  <c r="R19" i="1"/>
  <c r="Q19" i="1"/>
  <c r="P19" i="1"/>
  <c r="O19" i="1"/>
  <c r="N19" i="1"/>
  <c r="M19" i="1"/>
  <c r="L19" i="1"/>
  <c r="K19" i="1"/>
  <c r="J19" i="1"/>
  <c r="I19" i="1"/>
  <c r="T18" i="1"/>
  <c r="S18" i="1"/>
  <c r="R18" i="1"/>
  <c r="Q18" i="1"/>
  <c r="P18" i="1"/>
  <c r="O18" i="1"/>
  <c r="N18" i="1"/>
  <c r="M18" i="1"/>
  <c r="L18" i="1"/>
  <c r="K18" i="1"/>
  <c r="J18" i="1"/>
  <c r="I18" i="1"/>
  <c r="T17" i="1"/>
  <c r="S17" i="1"/>
  <c r="R17" i="1"/>
  <c r="Q17" i="1"/>
  <c r="P17" i="1"/>
  <c r="O17" i="1"/>
  <c r="N17" i="1"/>
  <c r="M17" i="1"/>
  <c r="L17" i="1"/>
  <c r="K17" i="1"/>
  <c r="J17" i="1"/>
  <c r="I17" i="1"/>
  <c r="T14" i="1"/>
  <c r="S14" i="1"/>
  <c r="R14" i="1"/>
  <c r="AK73" i="1" s="1"/>
  <c r="Q14" i="1"/>
  <c r="AJ85" i="1" s="1"/>
  <c r="P14" i="1"/>
  <c r="O14" i="1"/>
  <c r="N14" i="1"/>
  <c r="M14" i="1"/>
  <c r="L14" i="1"/>
  <c r="AE85" i="1" s="1"/>
  <c r="K14" i="1"/>
  <c r="AD85" i="1" s="1"/>
  <c r="J14" i="1"/>
  <c r="G82" i="1"/>
  <c r="AB12" i="1"/>
  <c r="AF66" i="6"/>
  <c r="AF61" i="6"/>
  <c r="AF48" i="6"/>
  <c r="AK44" i="6"/>
  <c r="AK42" i="6"/>
  <c r="AD37" i="6"/>
  <c r="AL36" i="6"/>
  <c r="AD36" i="6"/>
  <c r="AF35" i="6"/>
  <c r="AE34" i="6"/>
  <c r="AH34" i="6"/>
  <c r="AI33" i="6"/>
  <c r="AM32" i="6"/>
  <c r="AH32" i="6"/>
  <c r="AG32" i="6"/>
  <c r="AE32" i="6"/>
  <c r="AI31" i="6"/>
  <c r="AM30" i="6"/>
  <c r="AH30" i="6"/>
  <c r="AG30" i="6"/>
  <c r="AE30" i="6"/>
  <c r="AI29" i="6"/>
  <c r="AM28" i="6"/>
  <c r="AH28" i="6"/>
  <c r="AG28" i="6"/>
  <c r="AE28" i="6"/>
  <c r="AI27" i="6"/>
  <c r="AM26" i="6"/>
  <c r="AH26" i="6"/>
  <c r="AG26" i="6"/>
  <c r="AE26" i="6"/>
  <c r="AI25" i="6"/>
  <c r="AM24" i="6"/>
  <c r="AH24" i="6"/>
  <c r="AG24" i="6"/>
  <c r="AE24" i="6"/>
  <c r="AI23" i="6"/>
  <c r="AM22" i="6"/>
  <c r="AH22" i="6"/>
  <c r="AG22" i="6"/>
  <c r="AE22" i="6"/>
  <c r="AC21" i="6"/>
  <c r="AI21" i="6"/>
  <c r="AG20" i="6"/>
  <c r="AE20" i="6"/>
  <c r="AM20" i="6"/>
  <c r="AL19" i="6"/>
  <c r="AG19" i="6"/>
  <c r="AF19" i="6"/>
  <c r="AC19" i="6"/>
  <c r="AF18" i="6"/>
  <c r="AK18" i="6"/>
  <c r="AJ18" i="6"/>
  <c r="AE18" i="6"/>
  <c r="AC18" i="6"/>
  <c r="AC17" i="6"/>
  <c r="AJ32" i="6"/>
  <c r="AI18" i="6"/>
  <c r="AG37" i="6"/>
  <c r="AF21" i="6"/>
  <c r="AM60" i="5"/>
  <c r="AF59" i="5"/>
  <c r="AM58" i="5"/>
  <c r="AM56" i="5"/>
  <c r="AJ55" i="5"/>
  <c r="AM50" i="5"/>
  <c r="AE50" i="5"/>
  <c r="AM49" i="5"/>
  <c r="AM48" i="5"/>
  <c r="AE48" i="5"/>
  <c r="AM47" i="5"/>
  <c r="AM46" i="5"/>
  <c r="AE46" i="5"/>
  <c r="AM45" i="5"/>
  <c r="AM44" i="5"/>
  <c r="AE44" i="5"/>
  <c r="AM43" i="5"/>
  <c r="AM42" i="5"/>
  <c r="AE42" i="5"/>
  <c r="AM41" i="5"/>
  <c r="AM40" i="5"/>
  <c r="AE40" i="5"/>
  <c r="AM39" i="5"/>
  <c r="AH39" i="5"/>
  <c r="AE39" i="5"/>
  <c r="AM38" i="5"/>
  <c r="AE38" i="5"/>
  <c r="AJ38" i="5"/>
  <c r="AD38" i="5"/>
  <c r="AM37" i="5"/>
  <c r="AL37" i="5"/>
  <c r="AE37" i="5"/>
  <c r="AD37" i="5"/>
  <c r="AE36" i="5"/>
  <c r="AM36" i="5"/>
  <c r="AL36" i="5"/>
  <c r="AJ36" i="5"/>
  <c r="AG36" i="5"/>
  <c r="AD36" i="5"/>
  <c r="AM35" i="5"/>
  <c r="AK35" i="5"/>
  <c r="AJ35" i="5"/>
  <c r="AI35" i="5"/>
  <c r="AF35" i="5"/>
  <c r="AE35" i="5"/>
  <c r="AD35" i="5"/>
  <c r="AL34" i="5"/>
  <c r="AJ34" i="5"/>
  <c r="AH34" i="5"/>
  <c r="AF34" i="5"/>
  <c r="AE34" i="5"/>
  <c r="AM33" i="5"/>
  <c r="AK33" i="5"/>
  <c r="AJ33" i="5"/>
  <c r="AI33" i="5"/>
  <c r="AE33" i="5"/>
  <c r="AL32" i="5"/>
  <c r="AJ32" i="5"/>
  <c r="AH32" i="5"/>
  <c r="AG32" i="5"/>
  <c r="AF32" i="5"/>
  <c r="AB32" i="5"/>
  <c r="AM31" i="5"/>
  <c r="AL31" i="5"/>
  <c r="AK31" i="5"/>
  <c r="AJ31" i="5"/>
  <c r="AI31" i="5"/>
  <c r="AE31" i="5"/>
  <c r="AC31" i="5"/>
  <c r="AE30" i="5"/>
  <c r="AM30" i="5"/>
  <c r="AL30" i="5"/>
  <c r="AJ30" i="5"/>
  <c r="AH30" i="5"/>
  <c r="AD30" i="5"/>
  <c r="AM29" i="5"/>
  <c r="AL29" i="5"/>
  <c r="AK29" i="5"/>
  <c r="AJ29" i="5"/>
  <c r="AI29" i="5"/>
  <c r="AF29" i="5"/>
  <c r="AE29" i="5"/>
  <c r="AC29" i="5"/>
  <c r="AE28" i="5"/>
  <c r="AM28" i="5"/>
  <c r="AJ28" i="5"/>
  <c r="AD28" i="5"/>
  <c r="AG27" i="5"/>
  <c r="AM27" i="5"/>
  <c r="AL27" i="5"/>
  <c r="AJ27" i="5"/>
  <c r="AI27" i="5"/>
  <c r="AF27" i="5"/>
  <c r="AE27" i="5"/>
  <c r="AC27" i="5"/>
  <c r="AK26" i="5"/>
  <c r="AG26" i="5"/>
  <c r="AE26" i="5"/>
  <c r="AM26" i="5"/>
  <c r="AJ26" i="5"/>
  <c r="AH26" i="5"/>
  <c r="AF26" i="5"/>
  <c r="AG25" i="5"/>
  <c r="AC25" i="5"/>
  <c r="AM25" i="5"/>
  <c r="AK25" i="5"/>
  <c r="AJ25" i="5"/>
  <c r="AI25" i="5"/>
  <c r="AF25" i="5"/>
  <c r="AE25" i="5"/>
  <c r="AG24" i="5"/>
  <c r="AM24" i="5"/>
  <c r="AL24" i="5"/>
  <c r="AJ24" i="5"/>
  <c r="AH24" i="5"/>
  <c r="AF24" i="5"/>
  <c r="AB24" i="5"/>
  <c r="AG23" i="5"/>
  <c r="AM23" i="5"/>
  <c r="AL23" i="5"/>
  <c r="AK23" i="5"/>
  <c r="AJ23" i="5"/>
  <c r="AI23" i="5"/>
  <c r="AE23" i="5"/>
  <c r="AC23" i="5"/>
  <c r="AE22" i="5"/>
  <c r="AC22" i="5"/>
  <c r="AM22" i="5"/>
  <c r="AL22" i="5"/>
  <c r="AJ22" i="5"/>
  <c r="AH22" i="5"/>
  <c r="AD22" i="5"/>
  <c r="AG21" i="5"/>
  <c r="AD21" i="5"/>
  <c r="AM21" i="5"/>
  <c r="AL21" i="5"/>
  <c r="AK21" i="5"/>
  <c r="AJ21" i="5"/>
  <c r="AI21" i="5"/>
  <c r="AF21" i="5"/>
  <c r="AE21" i="5"/>
  <c r="AC21" i="5"/>
  <c r="AH20" i="5"/>
  <c r="AG20" i="5"/>
  <c r="AE20" i="5"/>
  <c r="AC20" i="5"/>
  <c r="AM20" i="5"/>
  <c r="AJ20" i="5"/>
  <c r="AD20" i="5"/>
  <c r="AG19" i="5"/>
  <c r="AM19" i="5"/>
  <c r="AL19" i="5"/>
  <c r="AJ19" i="5"/>
  <c r="AI19" i="5"/>
  <c r="AF19" i="5"/>
  <c r="AE19" i="5"/>
  <c r="AC19" i="5"/>
  <c r="AK18" i="5"/>
  <c r="AG18" i="5"/>
  <c r="AE18" i="5"/>
  <c r="AC18" i="5"/>
  <c r="AM18" i="5"/>
  <c r="AJ18" i="5"/>
  <c r="AH18" i="5"/>
  <c r="AF18" i="5"/>
  <c r="AD18" i="5"/>
  <c r="AG17" i="5"/>
  <c r="AC17" i="5"/>
  <c r="W14" i="5"/>
  <c r="AM63" i="5"/>
  <c r="Z14" i="5"/>
  <c r="AK54" i="5"/>
  <c r="AJ37" i="5"/>
  <c r="AH49" i="5"/>
  <c r="AG35" i="5"/>
  <c r="AF30" i="5"/>
  <c r="AE77" i="5"/>
  <c r="AD48" i="5"/>
  <c r="AC34" i="5"/>
  <c r="AB34" i="5"/>
  <c r="D14" i="5"/>
  <c r="I14" i="1"/>
  <c r="AC45" i="3"/>
  <c r="AH39" i="3"/>
  <c r="AM38" i="3"/>
  <c r="AG35" i="3"/>
  <c r="AH32" i="3"/>
  <c r="AF31" i="3"/>
  <c r="AH30" i="3"/>
  <c r="AH28" i="3"/>
  <c r="AF27" i="3"/>
  <c r="AM26" i="3"/>
  <c r="AE26" i="3"/>
  <c r="AB26" i="3"/>
  <c r="AJ25" i="3"/>
  <c r="AH25" i="3"/>
  <c r="AF25" i="3"/>
  <c r="AD25" i="3"/>
  <c r="AB25" i="3"/>
  <c r="AH24" i="3"/>
  <c r="AM23" i="3"/>
  <c r="AH23" i="3"/>
  <c r="AK23" i="3"/>
  <c r="AC23" i="3"/>
  <c r="AI22" i="3"/>
  <c r="AH22" i="3"/>
  <c r="AM22" i="3"/>
  <c r="AF22" i="3"/>
  <c r="AE22" i="3"/>
  <c r="AD22" i="3"/>
  <c r="AM21" i="3"/>
  <c r="AE21" i="3"/>
  <c r="AI21" i="3"/>
  <c r="AF21" i="3"/>
  <c r="AD21" i="3"/>
  <c r="AH20" i="3"/>
  <c r="AF20" i="3"/>
  <c r="AL20" i="3"/>
  <c r="AJ20" i="3"/>
  <c r="AD20" i="3"/>
  <c r="AJ19" i="3"/>
  <c r="AH19" i="3"/>
  <c r="AE19" i="3"/>
  <c r="AG19" i="3"/>
  <c r="AF19" i="3"/>
  <c r="AD19" i="3"/>
  <c r="AB19" i="3"/>
  <c r="AH18" i="3"/>
  <c r="AG18" i="3"/>
  <c r="AF18" i="3"/>
  <c r="AM18" i="3"/>
  <c r="AL18" i="3"/>
  <c r="AJ18" i="3"/>
  <c r="AE18" i="3"/>
  <c r="AD18" i="3"/>
  <c r="Z14" i="3"/>
  <c r="AJ30" i="3"/>
  <c r="F14" i="3"/>
  <c r="AF33" i="3"/>
  <c r="AD23" i="3"/>
  <c r="AC18" i="3"/>
  <c r="AB32" i="3"/>
  <c r="E14" i="3"/>
  <c r="AD79" i="2"/>
  <c r="AH79" i="2"/>
  <c r="AJ78" i="2"/>
  <c r="AB66" i="2"/>
  <c r="AL60" i="2"/>
  <c r="AF59" i="2"/>
  <c r="AG58" i="2"/>
  <c r="AF50" i="2"/>
  <c r="AF48" i="2"/>
  <c r="AF45" i="2"/>
  <c r="AB45" i="2"/>
  <c r="AH43" i="2"/>
  <c r="AF42" i="2"/>
  <c r="AI40" i="2"/>
  <c r="AJ40" i="2"/>
  <c r="AH40" i="2"/>
  <c r="AL39" i="2"/>
  <c r="AJ39" i="2"/>
  <c r="AD39" i="2"/>
  <c r="AF38" i="2"/>
  <c r="AB38" i="2"/>
  <c r="AJ38" i="2"/>
  <c r="AD38" i="2"/>
  <c r="AF36" i="2"/>
  <c r="AL36" i="2"/>
  <c r="AD36" i="2"/>
  <c r="AJ35" i="2"/>
  <c r="AF35" i="2"/>
  <c r="AH35" i="2"/>
  <c r="AJ34" i="2"/>
  <c r="AH34" i="2"/>
  <c r="AL34" i="2"/>
  <c r="AI34" i="2"/>
  <c r="AF34" i="2"/>
  <c r="AL33" i="2"/>
  <c r="AC33" i="2"/>
  <c r="AD32" i="2"/>
  <c r="AL32" i="2"/>
  <c r="AD31" i="2"/>
  <c r="AI30" i="2"/>
  <c r="AB29" i="2"/>
  <c r="AJ29" i="2"/>
  <c r="AG29" i="2"/>
  <c r="AJ28" i="2"/>
  <c r="AH28" i="2"/>
  <c r="AG28" i="2"/>
  <c r="AL28" i="2"/>
  <c r="AI28" i="2"/>
  <c r="AD28" i="2"/>
  <c r="AK27" i="2"/>
  <c r="AJ27" i="2"/>
  <c r="AG27" i="2"/>
  <c r="AD27" i="2"/>
  <c r="AB27" i="2"/>
  <c r="AG26" i="2"/>
  <c r="AI26" i="2"/>
  <c r="AF26" i="2"/>
  <c r="AJ25" i="2"/>
  <c r="AG25" i="2"/>
  <c r="AD25" i="2"/>
  <c r="AB25" i="2"/>
  <c r="AG24" i="2"/>
  <c r="AI24" i="2"/>
  <c r="AF24" i="2"/>
  <c r="AC23" i="2"/>
  <c r="AJ23" i="2"/>
  <c r="AG23" i="2"/>
  <c r="AD23" i="2"/>
  <c r="AB23" i="2"/>
  <c r="AG22" i="2"/>
  <c r="AI22" i="2"/>
  <c r="AF22" i="2"/>
  <c r="AC21" i="2"/>
  <c r="AJ21" i="2"/>
  <c r="AG21" i="2"/>
  <c r="AF21" i="2"/>
  <c r="AD21" i="2"/>
  <c r="AB21" i="2"/>
  <c r="AG20" i="2"/>
  <c r="AJ20" i="2"/>
  <c r="AI20" i="2"/>
  <c r="AF20" i="2"/>
  <c r="AJ19" i="2"/>
  <c r="AG19" i="2"/>
  <c r="AF19" i="2"/>
  <c r="AD19" i="2"/>
  <c r="AB19" i="2"/>
  <c r="AL18" i="2"/>
  <c r="AG18" i="2"/>
  <c r="AD18" i="2"/>
  <c r="AJ18" i="2"/>
  <c r="AI18" i="2"/>
  <c r="AF18" i="2"/>
  <c r="AD17" i="2"/>
  <c r="AM17" i="2"/>
  <c r="AJ76" i="2"/>
  <c r="AI46" i="2"/>
  <c r="AH70" i="2"/>
  <c r="AG48" i="2"/>
  <c r="AF43" i="2"/>
  <c r="AE30" i="2"/>
  <c r="AB47" i="2"/>
  <c r="AB12" i="2"/>
  <c r="Z85" i="3" l="1"/>
  <c r="Z80" i="3"/>
  <c r="Z68" i="3"/>
  <c r="Z58" i="3"/>
  <c r="Z52" i="3"/>
  <c r="Z46" i="3"/>
  <c r="Z34" i="3"/>
  <c r="Z24" i="3"/>
  <c r="Z19" i="3"/>
  <c r="Z87" i="3"/>
  <c r="Z47" i="3"/>
  <c r="Z25" i="3"/>
  <c r="Z63" i="3"/>
  <c r="Z44" i="3"/>
  <c r="Z75" i="3"/>
  <c r="Z70" i="3"/>
  <c r="Z65" i="3"/>
  <c r="Z55" i="3"/>
  <c r="Z41" i="3"/>
  <c r="Z36" i="3"/>
  <c r="Z31" i="3"/>
  <c r="Z21" i="3"/>
  <c r="Z17" i="3"/>
  <c r="Z54" i="3"/>
  <c r="Z78" i="3"/>
  <c r="Z29" i="3"/>
  <c r="Z82" i="3"/>
  <c r="Z77" i="3"/>
  <c r="Z72" i="3"/>
  <c r="Z60" i="3"/>
  <c r="Z48" i="3"/>
  <c r="Z43" i="3"/>
  <c r="Z38" i="3"/>
  <c r="Z26" i="3"/>
  <c r="Z73" i="3"/>
  <c r="Z79" i="3"/>
  <c r="Z67" i="3"/>
  <c r="Z62" i="3"/>
  <c r="Z57" i="3"/>
  <c r="Z45" i="3"/>
  <c r="Z33" i="3"/>
  <c r="Z28" i="3"/>
  <c r="Z23" i="3"/>
  <c r="Z81" i="3"/>
  <c r="Z71" i="3"/>
  <c r="Z59" i="3"/>
  <c r="Z37" i="3"/>
  <c r="Z20" i="3"/>
  <c r="Z39" i="3"/>
  <c r="Z84" i="3"/>
  <c r="Z74" i="3"/>
  <c r="Z69" i="3"/>
  <c r="Z64" i="3"/>
  <c r="Z50" i="3"/>
  <c r="Z40" i="3"/>
  <c r="Z35" i="3"/>
  <c r="Z30" i="3"/>
  <c r="Z18" i="3"/>
  <c r="Z76" i="3"/>
  <c r="Z66" i="3"/>
  <c r="Z61" i="3"/>
  <c r="Z56" i="3"/>
  <c r="Z42" i="3"/>
  <c r="Z32" i="3"/>
  <c r="Z27" i="3"/>
  <c r="Z22" i="3"/>
  <c r="Z83" i="3"/>
  <c r="Z49" i="3"/>
  <c r="Z83" i="5"/>
  <c r="Z78" i="5"/>
  <c r="Z66" i="5"/>
  <c r="Z56" i="5"/>
  <c r="Z49" i="5"/>
  <c r="Z44" i="5"/>
  <c r="Z32" i="5"/>
  <c r="Z22" i="5"/>
  <c r="Z17" i="5"/>
  <c r="Z74" i="5"/>
  <c r="Z59" i="5"/>
  <c r="Z30" i="5"/>
  <c r="Z37" i="5"/>
  <c r="Z85" i="5"/>
  <c r="Z73" i="5"/>
  <c r="Z68" i="5"/>
  <c r="Z63" i="5"/>
  <c r="Z52" i="5"/>
  <c r="Z39" i="5"/>
  <c r="Z34" i="5"/>
  <c r="Z29" i="5"/>
  <c r="Z19" i="5"/>
  <c r="Z54" i="5"/>
  <c r="Z71" i="5"/>
  <c r="Z61" i="5"/>
  <c r="Z80" i="5"/>
  <c r="Z75" i="5"/>
  <c r="Z70" i="5"/>
  <c r="Z58" i="5"/>
  <c r="Z46" i="5"/>
  <c r="Z41" i="5"/>
  <c r="Z36" i="5"/>
  <c r="Z24" i="5"/>
  <c r="Z20" i="5"/>
  <c r="Z77" i="5"/>
  <c r="Z65" i="5"/>
  <c r="Z60" i="5"/>
  <c r="Z55" i="5"/>
  <c r="Z43" i="5"/>
  <c r="Z31" i="5"/>
  <c r="Z26" i="5"/>
  <c r="Z21" i="5"/>
  <c r="Z25" i="5"/>
  <c r="Z47" i="5"/>
  <c r="Z82" i="5"/>
  <c r="Z72" i="5"/>
  <c r="Z67" i="5"/>
  <c r="Z62" i="5"/>
  <c r="Z48" i="5"/>
  <c r="Z38" i="5"/>
  <c r="Z33" i="5"/>
  <c r="Z28" i="5"/>
  <c r="Z64" i="5"/>
  <c r="Z81" i="5"/>
  <c r="Z42" i="5"/>
  <c r="Z84" i="5"/>
  <c r="Z79" i="5"/>
  <c r="Z69" i="5"/>
  <c r="Z57" i="5"/>
  <c r="Z50" i="5"/>
  <c r="Z45" i="5"/>
  <c r="Z35" i="5"/>
  <c r="Z23" i="5"/>
  <c r="Z18" i="5"/>
  <c r="Z87" i="5"/>
  <c r="Z40" i="5"/>
  <c r="Z76" i="5"/>
  <c r="Z27" i="5"/>
  <c r="W74" i="5"/>
  <c r="W64" i="5"/>
  <c r="W59" i="5"/>
  <c r="W54" i="5"/>
  <c r="W40" i="5"/>
  <c r="W30" i="5"/>
  <c r="W25" i="5"/>
  <c r="W20" i="5"/>
  <c r="W79" i="5"/>
  <c r="W81" i="5"/>
  <c r="W76" i="5"/>
  <c r="W71" i="5"/>
  <c r="W61" i="5"/>
  <c r="W47" i="5"/>
  <c r="W42" i="5"/>
  <c r="W37" i="5"/>
  <c r="W27" i="5"/>
  <c r="W17" i="5"/>
  <c r="W38" i="5"/>
  <c r="W28" i="5"/>
  <c r="W50" i="5"/>
  <c r="W35" i="5"/>
  <c r="W83" i="5"/>
  <c r="W78" i="5"/>
  <c r="W66" i="5"/>
  <c r="W56" i="5"/>
  <c r="W49" i="5"/>
  <c r="W44" i="5"/>
  <c r="W32" i="5"/>
  <c r="W22" i="5"/>
  <c r="W82" i="5"/>
  <c r="W67" i="5"/>
  <c r="W45" i="5"/>
  <c r="W85" i="5"/>
  <c r="W73" i="5"/>
  <c r="W68" i="5"/>
  <c r="W63" i="5"/>
  <c r="W39" i="5"/>
  <c r="W34" i="5"/>
  <c r="W29" i="5"/>
  <c r="W19" i="5"/>
  <c r="W62" i="5"/>
  <c r="W84" i="5"/>
  <c r="W23" i="5"/>
  <c r="W80" i="5"/>
  <c r="W75" i="5"/>
  <c r="W70" i="5"/>
  <c r="W58" i="5"/>
  <c r="W46" i="5"/>
  <c r="W41" i="5"/>
  <c r="W36" i="5"/>
  <c r="W24" i="5"/>
  <c r="W48" i="5"/>
  <c r="W33" i="5"/>
  <c r="W69" i="5"/>
  <c r="W57" i="5"/>
  <c r="W18" i="5"/>
  <c r="W77" i="5"/>
  <c r="W65" i="5"/>
  <c r="W60" i="5"/>
  <c r="W55" i="5"/>
  <c r="W43" i="5"/>
  <c r="W31" i="5"/>
  <c r="W26" i="5"/>
  <c r="W21" i="5"/>
  <c r="W72" i="5"/>
  <c r="X57" i="1"/>
  <c r="X59" i="1"/>
  <c r="AI72" i="1"/>
  <c r="D85" i="1"/>
  <c r="C93" i="1"/>
  <c r="H93" i="1"/>
  <c r="C94" i="1"/>
  <c r="H94" i="1"/>
  <c r="D24" i="1"/>
  <c r="X23" i="1"/>
  <c r="E25" i="1"/>
  <c r="E31" i="1"/>
  <c r="AH84" i="1"/>
  <c r="X54" i="1"/>
  <c r="X58" i="1"/>
  <c r="X62" i="1"/>
  <c r="X70" i="1"/>
  <c r="X72" i="1"/>
  <c r="X78" i="1"/>
  <c r="D55" i="1"/>
  <c r="W57" i="1"/>
  <c r="W59" i="1"/>
  <c r="D61" i="1"/>
  <c r="W63" i="1"/>
  <c r="D67" i="1"/>
  <c r="W69" i="1"/>
  <c r="W71" i="1"/>
  <c r="D73" i="1"/>
  <c r="D75" i="1"/>
  <c r="W77" i="1"/>
  <c r="W79" i="1"/>
  <c r="D81" i="1"/>
  <c r="D83" i="1"/>
  <c r="E39" i="1"/>
  <c r="E41" i="1"/>
  <c r="X43" i="1"/>
  <c r="X45" i="1"/>
  <c r="E49" i="1"/>
  <c r="D20" i="1"/>
  <c r="W48" i="1"/>
  <c r="W50" i="1"/>
  <c r="Z25" i="1"/>
  <c r="Z47" i="1"/>
  <c r="F50" i="1"/>
  <c r="Z54" i="1"/>
  <c r="G56" i="1"/>
  <c r="G58" i="1"/>
  <c r="Z60" i="1"/>
  <c r="G62" i="1"/>
  <c r="G70" i="1"/>
  <c r="Z72" i="1"/>
  <c r="Z78" i="1"/>
  <c r="G84" i="1"/>
  <c r="X39" i="1"/>
  <c r="E45" i="1"/>
  <c r="AD22" i="1"/>
  <c r="X49" i="1"/>
  <c r="AM74" i="1"/>
  <c r="D69" i="1"/>
  <c r="AC17" i="1"/>
  <c r="F24" i="1"/>
  <c r="F26" i="1"/>
  <c r="G27" i="1"/>
  <c r="F38" i="1"/>
  <c r="Z39" i="1"/>
  <c r="F40" i="1"/>
  <c r="Z41" i="1"/>
  <c r="F42" i="1"/>
  <c r="Z43" i="1"/>
  <c r="F44" i="1"/>
  <c r="Z45" i="1"/>
  <c r="F46" i="1"/>
  <c r="G47" i="1"/>
  <c r="Y48" i="1"/>
  <c r="Z49" i="1"/>
  <c r="Y50" i="1"/>
  <c r="Y77" i="1"/>
  <c r="Y81" i="1"/>
  <c r="Y83" i="1"/>
  <c r="Z70" i="1"/>
  <c r="D72" i="1"/>
  <c r="E23" i="1"/>
  <c r="E19" i="1"/>
  <c r="X25" i="1"/>
  <c r="AC24" i="1"/>
  <c r="AD24" i="1"/>
  <c r="AD30" i="1"/>
  <c r="AD42" i="1"/>
  <c r="AD44" i="1"/>
  <c r="AC19" i="1"/>
  <c r="AC21" i="1"/>
  <c r="AC23" i="1"/>
  <c r="AC25" i="1"/>
  <c r="AC27" i="1"/>
  <c r="AC29" i="1"/>
  <c r="AC31" i="1"/>
  <c r="X38" i="1"/>
  <c r="E40" i="1"/>
  <c r="AC58" i="1"/>
  <c r="AC60" i="1"/>
  <c r="AC74" i="1"/>
  <c r="AC76" i="1"/>
  <c r="AD17" i="1"/>
  <c r="AD19" i="1"/>
  <c r="AD21" i="1"/>
  <c r="AD23" i="1"/>
  <c r="AD25" i="1"/>
  <c r="AD27" i="1"/>
  <c r="AD29" i="1"/>
  <c r="AD31" i="1"/>
  <c r="AD33" i="1"/>
  <c r="AD35" i="1"/>
  <c r="AD37" i="1"/>
  <c r="AD39" i="1"/>
  <c r="AD41" i="1"/>
  <c r="AD43" i="1"/>
  <c r="AD45" i="1"/>
  <c r="AD47" i="1"/>
  <c r="AD49" i="1"/>
  <c r="AD54" i="1"/>
  <c r="AD56" i="1"/>
  <c r="AD58" i="1"/>
  <c r="AD60" i="1"/>
  <c r="AD62" i="1"/>
  <c r="AD64" i="1"/>
  <c r="AD66" i="1"/>
  <c r="AD68" i="1"/>
  <c r="AD70" i="1"/>
  <c r="AD72" i="1"/>
  <c r="AD74" i="1"/>
  <c r="AD78" i="1"/>
  <c r="AD80" i="1"/>
  <c r="AD82" i="1"/>
  <c r="AD84" i="1"/>
  <c r="F57" i="1"/>
  <c r="Y61" i="1"/>
  <c r="Y65" i="1"/>
  <c r="Y69" i="1"/>
  <c r="D71" i="1"/>
  <c r="AB77" i="1"/>
  <c r="F48" i="1"/>
  <c r="G41" i="1"/>
  <c r="G45" i="1"/>
  <c r="G49" i="1"/>
  <c r="AI17" i="1"/>
  <c r="AI19" i="1"/>
  <c r="AI21" i="1"/>
  <c r="Q52" i="1"/>
  <c r="AJ52" i="1" s="1"/>
  <c r="G39" i="1"/>
  <c r="G43" i="1"/>
  <c r="Y18" i="1"/>
  <c r="Z19" i="1"/>
  <c r="Y20" i="1"/>
  <c r="Y22" i="1"/>
  <c r="AF20" i="1"/>
  <c r="AB23" i="1"/>
  <c r="AF36" i="1"/>
  <c r="AB39" i="1"/>
  <c r="AG21" i="1"/>
  <c r="AG23" i="1"/>
  <c r="AC26" i="1"/>
  <c r="AG37" i="1"/>
  <c r="AG39" i="1"/>
  <c r="AC40" i="1"/>
  <c r="AC42" i="1"/>
  <c r="AD18" i="1"/>
  <c r="AD20" i="1"/>
  <c r="AD26" i="1"/>
  <c r="AD28" i="1"/>
  <c r="AD32" i="1"/>
  <c r="AD34" i="1"/>
  <c r="AD36" i="1"/>
  <c r="AD38" i="1"/>
  <c r="AD40" i="1"/>
  <c r="AD46" i="1"/>
  <c r="AD48" i="1"/>
  <c r="AD50" i="1"/>
  <c r="AH17" i="1"/>
  <c r="AL18" i="1"/>
  <c r="AH19" i="1"/>
  <c r="AL20" i="1"/>
  <c r="AH21" i="1"/>
  <c r="AL22" i="1"/>
  <c r="AH23" i="1"/>
  <c r="AH25" i="1"/>
  <c r="AL26" i="1"/>
  <c r="AH27" i="1"/>
  <c r="AL28" i="1"/>
  <c r="AH29" i="1"/>
  <c r="AH31" i="1"/>
  <c r="AL32" i="1"/>
  <c r="AH33" i="1"/>
  <c r="AL34" i="1"/>
  <c r="AH35" i="1"/>
  <c r="AL36" i="1"/>
  <c r="AH37" i="1"/>
  <c r="AL38" i="1"/>
  <c r="AH39" i="1"/>
  <c r="AL40" i="1"/>
  <c r="AH41" i="1"/>
  <c r="AL42" i="1"/>
  <c r="AH43" i="1"/>
  <c r="AL44" i="1"/>
  <c r="AH45" i="1"/>
  <c r="AL46" i="1"/>
  <c r="AH47" i="1"/>
  <c r="AL48" i="1"/>
  <c r="AH49" i="1"/>
  <c r="AL50" i="1"/>
  <c r="AL77" i="1"/>
  <c r="AL81" i="1"/>
  <c r="AL85" i="1"/>
  <c r="AJ29" i="1"/>
  <c r="AM18" i="1"/>
  <c r="AM20" i="1"/>
  <c r="AM22" i="1"/>
  <c r="AI23" i="1"/>
  <c r="AM24" i="1"/>
  <c r="AI25" i="1"/>
  <c r="AM26" i="1"/>
  <c r="AI27" i="1"/>
  <c r="AM28" i="1"/>
  <c r="AI29" i="1"/>
  <c r="AM30" i="1"/>
  <c r="AI31" i="1"/>
  <c r="AM32" i="1"/>
  <c r="AI33" i="1"/>
  <c r="AM34" i="1"/>
  <c r="AI35" i="1"/>
  <c r="AM36" i="1"/>
  <c r="AI37" i="1"/>
  <c r="AM38" i="1"/>
  <c r="AI39" i="1"/>
  <c r="AM40" i="1"/>
  <c r="AI41" i="1"/>
  <c r="AM42" i="1"/>
  <c r="AI43" i="1"/>
  <c r="AM44" i="1"/>
  <c r="AI45" i="1"/>
  <c r="AM46" i="1"/>
  <c r="AI47" i="1"/>
  <c r="AM48" i="1"/>
  <c r="AI49" i="1"/>
  <c r="AM50" i="1"/>
  <c r="AI76" i="1"/>
  <c r="AI80" i="1"/>
  <c r="AI84" i="1"/>
  <c r="AJ19" i="1"/>
  <c r="AJ21" i="1"/>
  <c r="AJ23" i="1"/>
  <c r="AJ25" i="1"/>
  <c r="AJ35" i="1"/>
  <c r="AJ39" i="1"/>
  <c r="AJ41" i="1"/>
  <c r="AJ43" i="1"/>
  <c r="AJ45" i="1"/>
  <c r="AJ47" i="1"/>
  <c r="AJ49" i="1"/>
  <c r="AJ60" i="1"/>
  <c r="AJ64" i="1"/>
  <c r="AJ68" i="1"/>
  <c r="AJ72" i="1"/>
  <c r="AJ76" i="1"/>
  <c r="AJ80" i="1"/>
  <c r="AJ84" i="1"/>
  <c r="AK35" i="1"/>
  <c r="AK17" i="1"/>
  <c r="AK19" i="1"/>
  <c r="AK23" i="1"/>
  <c r="AK25" i="1"/>
  <c r="AK27" i="1"/>
  <c r="AK29" i="1"/>
  <c r="AK31" i="1"/>
  <c r="AK33" i="1"/>
  <c r="AK37" i="1"/>
  <c r="AK39" i="1"/>
  <c r="AK41" i="1"/>
  <c r="AK43" i="1"/>
  <c r="AK47" i="1"/>
  <c r="AK49" i="1"/>
  <c r="AK56" i="1"/>
  <c r="AK60" i="1"/>
  <c r="AK64" i="1"/>
  <c r="AK68" i="1"/>
  <c r="AK72" i="1"/>
  <c r="AJ36" i="1"/>
  <c r="AL17" i="1"/>
  <c r="AL21" i="1"/>
  <c r="AH24" i="1"/>
  <c r="AH26" i="1"/>
  <c r="AL27" i="1"/>
  <c r="AH28" i="1"/>
  <c r="AL29" i="1"/>
  <c r="AH30" i="1"/>
  <c r="AH32" i="1"/>
  <c r="AL33" i="1"/>
  <c r="AH34" i="1"/>
  <c r="AL35" i="1"/>
  <c r="AH36" i="1"/>
  <c r="AL37" i="1"/>
  <c r="AH38" i="1"/>
  <c r="AH40" i="1"/>
  <c r="AL41" i="1"/>
  <c r="AH42" i="1"/>
  <c r="AL43" i="1"/>
  <c r="AH44" i="1"/>
  <c r="AL45" i="1"/>
  <c r="AH46" i="1"/>
  <c r="AL47" i="1"/>
  <c r="AH48" i="1"/>
  <c r="AL49" i="1"/>
  <c r="AH50" i="1"/>
  <c r="AH55" i="1"/>
  <c r="AH59" i="1"/>
  <c r="AH63" i="1"/>
  <c r="AH67" i="1"/>
  <c r="AH71" i="1"/>
  <c r="AH75" i="1"/>
  <c r="AH79" i="1"/>
  <c r="AH83" i="1"/>
  <c r="AI18" i="1"/>
  <c r="AM19" i="1"/>
  <c r="AI20" i="1"/>
  <c r="AM21" i="1"/>
  <c r="AI22" i="1"/>
  <c r="AM23" i="1"/>
  <c r="AI24" i="1"/>
  <c r="AI26" i="1"/>
  <c r="AM27" i="1"/>
  <c r="AI28" i="1"/>
  <c r="AM29" i="1"/>
  <c r="AI30" i="1"/>
  <c r="AI32" i="1"/>
  <c r="AM33" i="1"/>
  <c r="AI34" i="1"/>
  <c r="AM35" i="1"/>
  <c r="AI36" i="1"/>
  <c r="AM37" i="1"/>
  <c r="AI38" i="1"/>
  <c r="AI40" i="1"/>
  <c r="AM41" i="1"/>
  <c r="AI42" i="1"/>
  <c r="AM43" i="1"/>
  <c r="AI44" i="1"/>
  <c r="AM45" i="1"/>
  <c r="AI46" i="1"/>
  <c r="AM47" i="1"/>
  <c r="AI48" i="1"/>
  <c r="AM49" i="1"/>
  <c r="AI50" i="1"/>
  <c r="AI55" i="1"/>
  <c r="AI59" i="1"/>
  <c r="AI63" i="1"/>
  <c r="AI67" i="1"/>
  <c r="AI71" i="1"/>
  <c r="AI75" i="1"/>
  <c r="AK22" i="1"/>
  <c r="AJ18" i="1"/>
  <c r="AJ20" i="1"/>
  <c r="AJ22" i="1"/>
  <c r="AJ24" i="1"/>
  <c r="AJ26" i="1"/>
  <c r="AJ28" i="1"/>
  <c r="AJ30" i="1"/>
  <c r="AJ32" i="1"/>
  <c r="AJ34" i="1"/>
  <c r="AJ38" i="1"/>
  <c r="AJ40" i="1"/>
  <c r="AJ42" i="1"/>
  <c r="AJ46" i="1"/>
  <c r="AJ48" i="1"/>
  <c r="AJ50" i="1"/>
  <c r="AJ44" i="1"/>
  <c r="AK18" i="1"/>
  <c r="AK20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77" i="1"/>
  <c r="AK81" i="1"/>
  <c r="AK85" i="1"/>
  <c r="AK45" i="1"/>
  <c r="Z24" i="1"/>
  <c r="Z30" i="1"/>
  <c r="Z21" i="1"/>
  <c r="Z23" i="1"/>
  <c r="AH20" i="1"/>
  <c r="G30" i="1"/>
  <c r="Z22" i="1"/>
  <c r="G24" i="1"/>
  <c r="AK24" i="1"/>
  <c r="Z56" i="1"/>
  <c r="Y75" i="1"/>
  <c r="V54" i="1"/>
  <c r="V58" i="1"/>
  <c r="V60" i="1"/>
  <c r="G54" i="1"/>
  <c r="G78" i="1"/>
  <c r="F55" i="1"/>
  <c r="G60" i="1"/>
  <c r="Y67" i="1"/>
  <c r="G59" i="1"/>
  <c r="Z61" i="1"/>
  <c r="Z67" i="1"/>
  <c r="Z69" i="1"/>
  <c r="W62" i="1"/>
  <c r="V62" i="1"/>
  <c r="W66" i="1"/>
  <c r="V66" i="1"/>
  <c r="W68" i="1"/>
  <c r="V68" i="1"/>
  <c r="D66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AC84" i="1"/>
  <c r="D62" i="1"/>
  <c r="D56" i="1"/>
  <c r="V56" i="1"/>
  <c r="W64" i="1"/>
  <c r="V64" i="1"/>
  <c r="W70" i="1"/>
  <c r="V70" i="1"/>
  <c r="W72" i="1"/>
  <c r="V72" i="1"/>
  <c r="W74" i="1"/>
  <c r="V74" i="1"/>
  <c r="W76" i="1"/>
  <c r="V76" i="1"/>
  <c r="W78" i="1"/>
  <c r="V78" i="1"/>
  <c r="W80" i="1"/>
  <c r="V80" i="1"/>
  <c r="W82" i="1"/>
  <c r="V82" i="1"/>
  <c r="W84" i="1"/>
  <c r="V84" i="1"/>
  <c r="AG57" i="1"/>
  <c r="AE17" i="1"/>
  <c r="AE19" i="1"/>
  <c r="AE21" i="1"/>
  <c r="AE23" i="1"/>
  <c r="AE25" i="1"/>
  <c r="AE27" i="1"/>
  <c r="AE29" i="1"/>
  <c r="AE31" i="1"/>
  <c r="AE33" i="1"/>
  <c r="AE35" i="1"/>
  <c r="AE37" i="1"/>
  <c r="AE39" i="1"/>
  <c r="AE41" i="1"/>
  <c r="AE43" i="1"/>
  <c r="AE45" i="1"/>
  <c r="AE47" i="1"/>
  <c r="AE49" i="1"/>
  <c r="V18" i="1"/>
  <c r="V20" i="1"/>
  <c r="D22" i="1"/>
  <c r="V22" i="1"/>
  <c r="V24" i="1"/>
  <c r="V26" i="1"/>
  <c r="V28" i="1"/>
  <c r="V30" i="1"/>
  <c r="V32" i="1"/>
  <c r="V34" i="1"/>
  <c r="V36" i="1"/>
  <c r="V38" i="1"/>
  <c r="V40" i="1"/>
  <c r="V42" i="1"/>
  <c r="V44" i="1"/>
  <c r="V46" i="1"/>
  <c r="V48" i="1"/>
  <c r="V50" i="1"/>
  <c r="AF54" i="1"/>
  <c r="AF70" i="1"/>
  <c r="AG55" i="1"/>
  <c r="AG71" i="1"/>
  <c r="AG17" i="1"/>
  <c r="AC18" i="1"/>
  <c r="AG19" i="1"/>
  <c r="AC20" i="1"/>
  <c r="AC22" i="1"/>
  <c r="AG25" i="1"/>
  <c r="AG73" i="1"/>
  <c r="AE18" i="1"/>
  <c r="AE20" i="1"/>
  <c r="AE22" i="1"/>
  <c r="AE24" i="1"/>
  <c r="AE26" i="1"/>
  <c r="AE28" i="1"/>
  <c r="AE30" i="1"/>
  <c r="AE32" i="1"/>
  <c r="AE34" i="1"/>
  <c r="AE36" i="1"/>
  <c r="AE38" i="1"/>
  <c r="AE40" i="1"/>
  <c r="AE42" i="1"/>
  <c r="AE44" i="1"/>
  <c r="AE46" i="1"/>
  <c r="AE48" i="1"/>
  <c r="AE50" i="1"/>
  <c r="V17" i="1"/>
  <c r="AF18" i="1"/>
  <c r="V19" i="1"/>
  <c r="X20" i="1"/>
  <c r="V21" i="1"/>
  <c r="X22" i="1"/>
  <c r="W23" i="1"/>
  <c r="V23" i="1"/>
  <c r="E24" i="1"/>
  <c r="W25" i="1"/>
  <c r="V25" i="1"/>
  <c r="X26" i="1"/>
  <c r="V27" i="1"/>
  <c r="X28" i="1"/>
  <c r="V29" i="1"/>
  <c r="X30" i="1"/>
  <c r="D31" i="1"/>
  <c r="V31" i="1"/>
  <c r="X32" i="1"/>
  <c r="AB33" i="1"/>
  <c r="V33" i="1"/>
  <c r="V35" i="1"/>
  <c r="V37" i="1"/>
  <c r="V39" i="1"/>
  <c r="V41" i="1"/>
  <c r="V43" i="1"/>
  <c r="V45" i="1"/>
  <c r="V47" i="1"/>
  <c r="V49" i="1"/>
  <c r="E17" i="1"/>
  <c r="AD76" i="1"/>
  <c r="C71" i="1"/>
  <c r="C79" i="1"/>
  <c r="Z77" i="1"/>
  <c r="AA77" i="1" s="1"/>
  <c r="C54" i="1"/>
  <c r="F54" i="1"/>
  <c r="F56" i="1"/>
  <c r="C58" i="1"/>
  <c r="F58" i="1"/>
  <c r="Y66" i="1"/>
  <c r="Y68" i="1"/>
  <c r="AJ56" i="1"/>
  <c r="C60" i="1"/>
  <c r="C68" i="1"/>
  <c r="C76" i="1"/>
  <c r="C84" i="1"/>
  <c r="C55" i="1"/>
  <c r="C57" i="1"/>
  <c r="C59" i="1"/>
  <c r="C61" i="1"/>
  <c r="C63" i="1"/>
  <c r="C65" i="1"/>
  <c r="C67" i="1"/>
  <c r="C69" i="1"/>
  <c r="C73" i="1"/>
  <c r="C75" i="1"/>
  <c r="C77" i="1"/>
  <c r="C81" i="1"/>
  <c r="C83" i="1"/>
  <c r="C85" i="1"/>
  <c r="G18" i="1"/>
  <c r="G20" i="1"/>
  <c r="G22" i="1"/>
  <c r="AM17" i="1"/>
  <c r="AL25" i="1"/>
  <c r="AL31" i="1"/>
  <c r="AL39" i="1"/>
  <c r="AL57" i="1"/>
  <c r="AL61" i="1"/>
  <c r="AL65" i="1"/>
  <c r="AL69" i="1"/>
  <c r="AL73" i="1"/>
  <c r="AM78" i="1"/>
  <c r="AM82" i="1"/>
  <c r="AM39" i="1"/>
  <c r="Z18" i="1"/>
  <c r="Z20" i="1"/>
  <c r="Y26" i="1"/>
  <c r="F27" i="1"/>
  <c r="Y29" i="1"/>
  <c r="Y31" i="1"/>
  <c r="Y33" i="1"/>
  <c r="C35" i="1"/>
  <c r="Y35" i="1"/>
  <c r="F37" i="1"/>
  <c r="C43" i="1"/>
  <c r="C45" i="1"/>
  <c r="F49" i="1"/>
  <c r="AH18" i="1"/>
  <c r="AK21" i="1"/>
  <c r="AL23" i="1"/>
  <c r="AL24" i="1"/>
  <c r="AL30" i="1"/>
  <c r="AH54" i="1"/>
  <c r="AJ55" i="1"/>
  <c r="AL56" i="1"/>
  <c r="AH58" i="1"/>
  <c r="AJ59" i="1"/>
  <c r="AL60" i="1"/>
  <c r="AH62" i="1"/>
  <c r="AJ63" i="1"/>
  <c r="AL64" i="1"/>
  <c r="AH66" i="1"/>
  <c r="AJ67" i="1"/>
  <c r="AL68" i="1"/>
  <c r="AH70" i="1"/>
  <c r="AJ71" i="1"/>
  <c r="AL72" i="1"/>
  <c r="AH74" i="1"/>
  <c r="AJ75" i="1"/>
  <c r="AK76" i="1"/>
  <c r="AM77" i="1"/>
  <c r="AI79" i="1"/>
  <c r="AK80" i="1"/>
  <c r="AM81" i="1"/>
  <c r="AI83" i="1"/>
  <c r="AK84" i="1"/>
  <c r="AM85" i="1"/>
  <c r="Z14" i="1"/>
  <c r="G19" i="1"/>
  <c r="G21" i="1"/>
  <c r="F17" i="1"/>
  <c r="AJ33" i="1"/>
  <c r="AI54" i="1"/>
  <c r="AK55" i="1"/>
  <c r="AM56" i="1"/>
  <c r="AI58" i="1"/>
  <c r="AK59" i="1"/>
  <c r="AM60" i="1"/>
  <c r="AI62" i="1"/>
  <c r="AK63" i="1"/>
  <c r="AM64" i="1"/>
  <c r="AI66" i="1"/>
  <c r="AK67" i="1"/>
  <c r="AM68" i="1"/>
  <c r="AI70" i="1"/>
  <c r="AK71" i="1"/>
  <c r="AM72" i="1"/>
  <c r="AI74" i="1"/>
  <c r="AK75" i="1"/>
  <c r="AL76" i="1"/>
  <c r="AH78" i="1"/>
  <c r="AJ79" i="1"/>
  <c r="AL80" i="1"/>
  <c r="AH82" i="1"/>
  <c r="AJ83" i="1"/>
  <c r="AL84" i="1"/>
  <c r="AM25" i="1"/>
  <c r="AM31" i="1"/>
  <c r="AM57" i="1"/>
  <c r="AM61" i="1"/>
  <c r="AM65" i="1"/>
  <c r="AM69" i="1"/>
  <c r="AM73" i="1"/>
  <c r="P52" i="1"/>
  <c r="AI52" i="1" s="1"/>
  <c r="G17" i="1"/>
  <c r="AL19" i="1"/>
  <c r="AJ27" i="1"/>
  <c r="AJ54" i="1"/>
  <c r="AL55" i="1"/>
  <c r="AH57" i="1"/>
  <c r="AJ58" i="1"/>
  <c r="AL59" i="1"/>
  <c r="AH61" i="1"/>
  <c r="AJ62" i="1"/>
  <c r="AL63" i="1"/>
  <c r="AH65" i="1"/>
  <c r="AJ66" i="1"/>
  <c r="AL67" i="1"/>
  <c r="AH69" i="1"/>
  <c r="AJ70" i="1"/>
  <c r="AL71" i="1"/>
  <c r="AH73" i="1"/>
  <c r="AJ74" i="1"/>
  <c r="AL75" i="1"/>
  <c r="AM76" i="1"/>
  <c r="AI78" i="1"/>
  <c r="AK79" i="1"/>
  <c r="AM80" i="1"/>
  <c r="AI82" i="1"/>
  <c r="AK83" i="1"/>
  <c r="AM84" i="1"/>
  <c r="G23" i="1"/>
  <c r="C30" i="1"/>
  <c r="AJ17" i="1"/>
  <c r="AK54" i="1"/>
  <c r="AM55" i="1"/>
  <c r="AI57" i="1"/>
  <c r="AK58" i="1"/>
  <c r="AM59" i="1"/>
  <c r="AI61" i="1"/>
  <c r="AK62" i="1"/>
  <c r="AM63" i="1"/>
  <c r="AI65" i="1"/>
  <c r="AK66" i="1"/>
  <c r="AM67" i="1"/>
  <c r="AI69" i="1"/>
  <c r="AK70" i="1"/>
  <c r="AM71" i="1"/>
  <c r="AI73" i="1"/>
  <c r="AK74" i="1"/>
  <c r="AM75" i="1"/>
  <c r="AH77" i="1"/>
  <c r="AJ78" i="1"/>
  <c r="AL79" i="1"/>
  <c r="AH81" i="1"/>
  <c r="AJ82" i="1"/>
  <c r="AL83" i="1"/>
  <c r="AH85" i="1"/>
  <c r="Z17" i="1"/>
  <c r="G25" i="1"/>
  <c r="Z27" i="1"/>
  <c r="G32" i="1"/>
  <c r="C38" i="1"/>
  <c r="C49" i="1"/>
  <c r="AH22" i="1"/>
  <c r="AJ31" i="1"/>
  <c r="AL54" i="1"/>
  <c r="AH56" i="1"/>
  <c r="AJ57" i="1"/>
  <c r="AL58" i="1"/>
  <c r="AH60" i="1"/>
  <c r="AJ61" i="1"/>
  <c r="AL62" i="1"/>
  <c r="AH64" i="1"/>
  <c r="AJ65" i="1"/>
  <c r="AL66" i="1"/>
  <c r="AH68" i="1"/>
  <c r="AJ69" i="1"/>
  <c r="AL70" i="1"/>
  <c r="AH72" i="1"/>
  <c r="AJ73" i="1"/>
  <c r="AL74" i="1"/>
  <c r="AI77" i="1"/>
  <c r="AK78" i="1"/>
  <c r="AM79" i="1"/>
  <c r="AI81" i="1"/>
  <c r="AK82" i="1"/>
  <c r="AM83" i="1"/>
  <c r="AI85" i="1"/>
  <c r="AJ37" i="1"/>
  <c r="AM54" i="1"/>
  <c r="AI56" i="1"/>
  <c r="AK57" i="1"/>
  <c r="AM58" i="1"/>
  <c r="AI60" i="1"/>
  <c r="AK61" i="1"/>
  <c r="AM62" i="1"/>
  <c r="AI64" i="1"/>
  <c r="AK65" i="1"/>
  <c r="AM66" i="1"/>
  <c r="AI68" i="1"/>
  <c r="AK69" i="1"/>
  <c r="AM70" i="1"/>
  <c r="AH76" i="1"/>
  <c r="AJ77" i="1"/>
  <c r="AL78" i="1"/>
  <c r="AH80" i="1"/>
  <c r="AJ81" i="1"/>
  <c r="AL82" i="1"/>
  <c r="AB73" i="1"/>
  <c r="C62" i="1"/>
  <c r="C70" i="1"/>
  <c r="C78" i="1"/>
  <c r="AB57" i="1"/>
  <c r="C56" i="1"/>
  <c r="C64" i="1"/>
  <c r="C72" i="1"/>
  <c r="C80" i="1"/>
  <c r="C66" i="1"/>
  <c r="C74" i="1"/>
  <c r="C82" i="1"/>
  <c r="AF85" i="1"/>
  <c r="AF83" i="1"/>
  <c r="AF81" i="1"/>
  <c r="AF79" i="1"/>
  <c r="AF77" i="1"/>
  <c r="AF75" i="1"/>
  <c r="AF73" i="1"/>
  <c r="AF71" i="1"/>
  <c r="AF69" i="1"/>
  <c r="AF67" i="1"/>
  <c r="AF65" i="1"/>
  <c r="AF63" i="1"/>
  <c r="AF61" i="1"/>
  <c r="AF59" i="1"/>
  <c r="AF57" i="1"/>
  <c r="AF55" i="1"/>
  <c r="I52" i="1"/>
  <c r="AB52" i="1" s="1"/>
  <c r="D17" i="1"/>
  <c r="W17" i="1"/>
  <c r="W19" i="1"/>
  <c r="C19" i="1"/>
  <c r="W21" i="1"/>
  <c r="C21" i="1"/>
  <c r="D27" i="1"/>
  <c r="C27" i="1"/>
  <c r="W29" i="1"/>
  <c r="C29" i="1"/>
  <c r="C31" i="1"/>
  <c r="AF22" i="1"/>
  <c r="AB25" i="1"/>
  <c r="AF38" i="1"/>
  <c r="AB41" i="1"/>
  <c r="AF56" i="1"/>
  <c r="AB59" i="1"/>
  <c r="AF72" i="1"/>
  <c r="AB75" i="1"/>
  <c r="AG84" i="1"/>
  <c r="AG82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18" i="1"/>
  <c r="AG20" i="1"/>
  <c r="AG22" i="1"/>
  <c r="AG24" i="1"/>
  <c r="AG26" i="1"/>
  <c r="AG28" i="1"/>
  <c r="AG30" i="1"/>
  <c r="AG32" i="1"/>
  <c r="AC33" i="1"/>
  <c r="AG34" i="1"/>
  <c r="AC35" i="1"/>
  <c r="AG36" i="1"/>
  <c r="AC37" i="1"/>
  <c r="AG38" i="1"/>
  <c r="AC39" i="1"/>
  <c r="AG40" i="1"/>
  <c r="AC41" i="1"/>
  <c r="AG42" i="1"/>
  <c r="AC43" i="1"/>
  <c r="AG44" i="1"/>
  <c r="AC45" i="1"/>
  <c r="AG46" i="1"/>
  <c r="AC47" i="1"/>
  <c r="AG48" i="1"/>
  <c r="AC49" i="1"/>
  <c r="AG50" i="1"/>
  <c r="C33" i="1"/>
  <c r="AF24" i="1"/>
  <c r="AB27" i="1"/>
  <c r="AC28" i="1"/>
  <c r="AF40" i="1"/>
  <c r="AG41" i="1"/>
  <c r="AB43" i="1"/>
  <c r="AC44" i="1"/>
  <c r="AF58" i="1"/>
  <c r="AG59" i="1"/>
  <c r="AB61" i="1"/>
  <c r="AC62" i="1"/>
  <c r="AF74" i="1"/>
  <c r="AG75" i="1"/>
  <c r="AC78" i="1"/>
  <c r="D14" i="1"/>
  <c r="AB84" i="1"/>
  <c r="AB82" i="1"/>
  <c r="AB80" i="1"/>
  <c r="AB78" i="1"/>
  <c r="AB76" i="1"/>
  <c r="AB74" i="1"/>
  <c r="AB72" i="1"/>
  <c r="AB70" i="1"/>
  <c r="AB68" i="1"/>
  <c r="AB66" i="1"/>
  <c r="AB64" i="1"/>
  <c r="AB62" i="1"/>
  <c r="AB60" i="1"/>
  <c r="AB58" i="1"/>
  <c r="AB56" i="1"/>
  <c r="AB54" i="1"/>
  <c r="J52" i="1"/>
  <c r="AC52" i="1" s="1"/>
  <c r="AF26" i="1"/>
  <c r="AG27" i="1"/>
  <c r="AB29" i="1"/>
  <c r="AC30" i="1"/>
  <c r="AF42" i="1"/>
  <c r="AG43" i="1"/>
  <c r="AB45" i="1"/>
  <c r="AC46" i="1"/>
  <c r="AF60" i="1"/>
  <c r="AG61" i="1"/>
  <c r="AB63" i="1"/>
  <c r="AC64" i="1"/>
  <c r="AF76" i="1"/>
  <c r="AG77" i="1"/>
  <c r="AB79" i="1"/>
  <c r="AC80" i="1"/>
  <c r="C17" i="1"/>
  <c r="C39" i="1"/>
  <c r="AF28" i="1"/>
  <c r="AG29" i="1"/>
  <c r="AB31" i="1"/>
  <c r="AC32" i="1"/>
  <c r="AF44" i="1"/>
  <c r="AG45" i="1"/>
  <c r="AB47" i="1"/>
  <c r="AC48" i="1"/>
  <c r="AF62" i="1"/>
  <c r="AG63" i="1"/>
  <c r="AB65" i="1"/>
  <c r="AC66" i="1"/>
  <c r="AF78" i="1"/>
  <c r="AG79" i="1"/>
  <c r="AB81" i="1"/>
  <c r="AC82" i="1"/>
  <c r="AF17" i="1"/>
  <c r="AB18" i="1"/>
  <c r="C18" i="1"/>
  <c r="AF19" i="1"/>
  <c r="AB20" i="1"/>
  <c r="C20" i="1"/>
  <c r="AF21" i="1"/>
  <c r="AB22" i="1"/>
  <c r="AF23" i="1"/>
  <c r="AB24" i="1"/>
  <c r="C24" i="1"/>
  <c r="AF25" i="1"/>
  <c r="AB26" i="1"/>
  <c r="C26" i="1"/>
  <c r="AF27" i="1"/>
  <c r="AB28" i="1"/>
  <c r="C28" i="1"/>
  <c r="AF29" i="1"/>
  <c r="AB30" i="1"/>
  <c r="AF31" i="1"/>
  <c r="AB32" i="1"/>
  <c r="C32" i="1"/>
  <c r="AF33" i="1"/>
  <c r="AB34" i="1"/>
  <c r="C34" i="1"/>
  <c r="AF35" i="1"/>
  <c r="AB36" i="1"/>
  <c r="C36" i="1"/>
  <c r="AF37" i="1"/>
  <c r="AB38" i="1"/>
  <c r="AF39" i="1"/>
  <c r="AB40" i="1"/>
  <c r="C40" i="1"/>
  <c r="AF41" i="1"/>
  <c r="X41" i="1"/>
  <c r="AB42" i="1"/>
  <c r="C42" i="1"/>
  <c r="AF43" i="1"/>
  <c r="AB44" i="1"/>
  <c r="C44" i="1"/>
  <c r="AF45" i="1"/>
  <c r="AB46" i="1"/>
  <c r="AF47" i="1"/>
  <c r="AB48" i="1"/>
  <c r="C48" i="1"/>
  <c r="AF49" i="1"/>
  <c r="AB50" i="1"/>
  <c r="C50" i="1"/>
  <c r="C22" i="1"/>
  <c r="C41" i="1"/>
  <c r="AB17" i="1"/>
  <c r="AF30" i="1"/>
  <c r="AG31" i="1"/>
  <c r="AC34" i="1"/>
  <c r="AF46" i="1"/>
  <c r="AG47" i="1"/>
  <c r="AB49" i="1"/>
  <c r="AC50" i="1"/>
  <c r="AF64" i="1"/>
  <c r="AG65" i="1"/>
  <c r="AB67" i="1"/>
  <c r="AC68" i="1"/>
  <c r="AF80" i="1"/>
  <c r="AG81" i="1"/>
  <c r="AB83" i="1"/>
  <c r="X19" i="1"/>
  <c r="E21" i="1"/>
  <c r="E33" i="1"/>
  <c r="AC85" i="1"/>
  <c r="AC83" i="1"/>
  <c r="AC81" i="1"/>
  <c r="AC79" i="1"/>
  <c r="AC77" i="1"/>
  <c r="AC75" i="1"/>
  <c r="AC73" i="1"/>
  <c r="AC71" i="1"/>
  <c r="AC69" i="1"/>
  <c r="AC67" i="1"/>
  <c r="AC65" i="1"/>
  <c r="AC63" i="1"/>
  <c r="AC61" i="1"/>
  <c r="AC59" i="1"/>
  <c r="AC57" i="1"/>
  <c r="AC55" i="1"/>
  <c r="C23" i="1"/>
  <c r="C46" i="1"/>
  <c r="AB19" i="1"/>
  <c r="AF32" i="1"/>
  <c r="AG33" i="1"/>
  <c r="AB35" i="1"/>
  <c r="AC36" i="1"/>
  <c r="AF48" i="1"/>
  <c r="AG49" i="1"/>
  <c r="AC54" i="1"/>
  <c r="AF66" i="1"/>
  <c r="AG67" i="1"/>
  <c r="AB69" i="1"/>
  <c r="AC70" i="1"/>
  <c r="AF82" i="1"/>
  <c r="AG83" i="1"/>
  <c r="AB85" i="1"/>
  <c r="D18" i="1"/>
  <c r="E43" i="1"/>
  <c r="X47" i="1"/>
  <c r="C25" i="1"/>
  <c r="C47" i="1"/>
  <c r="AB21" i="1"/>
  <c r="AF34" i="1"/>
  <c r="AG35" i="1"/>
  <c r="AB37" i="1"/>
  <c r="AC38" i="1"/>
  <c r="AF50" i="1"/>
  <c r="AB55" i="1"/>
  <c r="AC56" i="1"/>
  <c r="AF68" i="1"/>
  <c r="AG69" i="1"/>
  <c r="AB71" i="1"/>
  <c r="AC72" i="1"/>
  <c r="AF84" i="1"/>
  <c r="AG85" i="1"/>
  <c r="AE54" i="1"/>
  <c r="AE56" i="1"/>
  <c r="AE58" i="1"/>
  <c r="AE60" i="1"/>
  <c r="AE62" i="1"/>
  <c r="AE64" i="1"/>
  <c r="AE66" i="1"/>
  <c r="AE68" i="1"/>
  <c r="AE70" i="1"/>
  <c r="AE72" i="1"/>
  <c r="AE74" i="1"/>
  <c r="AE76" i="1"/>
  <c r="AE78" i="1"/>
  <c r="AE80" i="1"/>
  <c r="AE82" i="1"/>
  <c r="AE84" i="1"/>
  <c r="AD55" i="1"/>
  <c r="AD57" i="1"/>
  <c r="AD59" i="1"/>
  <c r="AD61" i="1"/>
  <c r="AD63" i="1"/>
  <c r="AD65" i="1"/>
  <c r="AD67" i="1"/>
  <c r="AD69" i="1"/>
  <c r="AD71" i="1"/>
  <c r="AD73" i="1"/>
  <c r="AD75" i="1"/>
  <c r="AD77" i="1"/>
  <c r="AD79" i="1"/>
  <c r="AD81" i="1"/>
  <c r="AD83" i="1"/>
  <c r="AE55" i="1"/>
  <c r="AE57" i="1"/>
  <c r="AE59" i="1"/>
  <c r="AE61" i="1"/>
  <c r="AE63" i="1"/>
  <c r="AE65" i="1"/>
  <c r="AE67" i="1"/>
  <c r="AE69" i="1"/>
  <c r="AE71" i="1"/>
  <c r="AE73" i="1"/>
  <c r="AE75" i="1"/>
  <c r="AE77" i="1"/>
  <c r="AE79" i="1"/>
  <c r="AE81" i="1"/>
  <c r="AE83" i="1"/>
  <c r="E34" i="1"/>
  <c r="D35" i="1"/>
  <c r="X36" i="1"/>
  <c r="W37" i="1"/>
  <c r="E38" i="1"/>
  <c r="X40" i="1"/>
  <c r="X42" i="1"/>
  <c r="E44" i="1"/>
  <c r="X46" i="1"/>
  <c r="W49" i="1"/>
  <c r="X50" i="1"/>
  <c r="C37" i="1"/>
  <c r="E59" i="1"/>
  <c r="D64" i="1"/>
  <c r="D74" i="1"/>
  <c r="D76" i="1"/>
  <c r="D68" i="1"/>
  <c r="D78" i="1"/>
  <c r="D80" i="1"/>
  <c r="D82" i="1"/>
  <c r="D70" i="1"/>
  <c r="D84" i="1"/>
  <c r="F29" i="1"/>
  <c r="X44" i="1"/>
  <c r="D49" i="1"/>
  <c r="E50" i="1"/>
  <c r="E28" i="1"/>
  <c r="D29" i="1"/>
  <c r="F31" i="1"/>
  <c r="F33" i="1"/>
  <c r="X34" i="1"/>
  <c r="E36" i="1"/>
  <c r="X18" i="1"/>
  <c r="E20" i="1"/>
  <c r="E30" i="1"/>
  <c r="E32" i="1"/>
  <c r="Y49" i="1"/>
  <c r="F19" i="1"/>
  <c r="F23" i="1"/>
  <c r="X24" i="1"/>
  <c r="E26" i="1"/>
  <c r="F35" i="1"/>
  <c r="E42" i="1"/>
  <c r="Y19" i="1"/>
  <c r="F21" i="1"/>
  <c r="Y23" i="1"/>
  <c r="Y21" i="1"/>
  <c r="E14" i="1"/>
  <c r="E18" i="1"/>
  <c r="G14" i="1"/>
  <c r="R52" i="1"/>
  <c r="AK52" i="1" s="1"/>
  <c r="F18" i="1"/>
  <c r="W18" i="1"/>
  <c r="F20" i="1"/>
  <c r="W20" i="1"/>
  <c r="F22" i="1"/>
  <c r="W22" i="1"/>
  <c r="W24" i="1"/>
  <c r="E27" i="1"/>
  <c r="W27" i="1"/>
  <c r="Z29" i="1"/>
  <c r="G29" i="1"/>
  <c r="W31" i="1"/>
  <c r="Y32" i="1"/>
  <c r="F32" i="1"/>
  <c r="Z32" i="1"/>
  <c r="D33" i="1"/>
  <c r="F41" i="1"/>
  <c r="Y41" i="1"/>
  <c r="F45" i="1"/>
  <c r="Y45" i="1"/>
  <c r="G48" i="1"/>
  <c r="H48" i="1" s="1"/>
  <c r="E22" i="1"/>
  <c r="K52" i="1"/>
  <c r="S52" i="1"/>
  <c r="AL52" i="1" s="1"/>
  <c r="Y27" i="1"/>
  <c r="X27" i="1"/>
  <c r="E35" i="1"/>
  <c r="X48" i="1"/>
  <c r="E48" i="1"/>
  <c r="L52" i="1"/>
  <c r="AE52" i="1" s="1"/>
  <c r="T52" i="1"/>
  <c r="AM52" i="1" s="1"/>
  <c r="D19" i="1"/>
  <c r="D21" i="1"/>
  <c r="D23" i="1"/>
  <c r="Y24" i="1"/>
  <c r="D25" i="1"/>
  <c r="W26" i="1"/>
  <c r="X29" i="1"/>
  <c r="W32" i="1"/>
  <c r="D32" i="1"/>
  <c r="W34" i="1"/>
  <c r="W40" i="1"/>
  <c r="D40" i="1"/>
  <c r="G40" i="1"/>
  <c r="W44" i="1"/>
  <c r="D44" i="1"/>
  <c r="Z44" i="1"/>
  <c r="G44" i="1"/>
  <c r="F14" i="1"/>
  <c r="M52" i="1"/>
  <c r="Y30" i="1"/>
  <c r="F30" i="1"/>
  <c r="Z34" i="1"/>
  <c r="G34" i="1"/>
  <c r="F39" i="1"/>
  <c r="Y39" i="1"/>
  <c r="Z36" i="1"/>
  <c r="G36" i="1"/>
  <c r="F60" i="1"/>
  <c r="N52" i="1"/>
  <c r="AG52" i="1" s="1"/>
  <c r="F25" i="1"/>
  <c r="G26" i="1"/>
  <c r="Z26" i="1"/>
  <c r="Y28" i="1"/>
  <c r="F28" i="1"/>
  <c r="Z28" i="1"/>
  <c r="E29" i="1"/>
  <c r="X33" i="1"/>
  <c r="F43" i="1"/>
  <c r="Y43" i="1"/>
  <c r="Z50" i="1"/>
  <c r="G50" i="1"/>
  <c r="Y59" i="1"/>
  <c r="F59" i="1"/>
  <c r="W14" i="1"/>
  <c r="O52" i="1"/>
  <c r="X17" i="1"/>
  <c r="Y25" i="1"/>
  <c r="D26" i="1"/>
  <c r="G28" i="1"/>
  <c r="W30" i="1"/>
  <c r="D30" i="1"/>
  <c r="Z31" i="1"/>
  <c r="G31" i="1"/>
  <c r="W33" i="1"/>
  <c r="E37" i="1"/>
  <c r="W38" i="1"/>
  <c r="D38" i="1"/>
  <c r="G38" i="1"/>
  <c r="E68" i="1"/>
  <c r="X68" i="1"/>
  <c r="Z68" i="1"/>
  <c r="G68" i="1"/>
  <c r="Y14" i="1"/>
  <c r="X31" i="1"/>
  <c r="D60" i="1"/>
  <c r="W60" i="1"/>
  <c r="X14" i="1"/>
  <c r="Y17" i="1"/>
  <c r="W28" i="1"/>
  <c r="D28" i="1"/>
  <c r="W36" i="1"/>
  <c r="W42" i="1"/>
  <c r="D42" i="1"/>
  <c r="Z42" i="1"/>
  <c r="G42" i="1"/>
  <c r="W46" i="1"/>
  <c r="D46" i="1"/>
  <c r="Z46" i="1"/>
  <c r="G46" i="1"/>
  <c r="G33" i="1"/>
  <c r="G35" i="1"/>
  <c r="X35" i="1"/>
  <c r="G37" i="1"/>
  <c r="X37" i="1"/>
  <c r="W47" i="1"/>
  <c r="D47" i="1"/>
  <c r="D48" i="1"/>
  <c r="I87" i="1"/>
  <c r="AB87" i="1" s="1"/>
  <c r="D54" i="1"/>
  <c r="Q87" i="1"/>
  <c r="W55" i="1"/>
  <c r="Z55" i="1"/>
  <c r="G55" i="1"/>
  <c r="Y58" i="1"/>
  <c r="Z58" i="1"/>
  <c r="D34" i="1"/>
  <c r="D36" i="1"/>
  <c r="Y37" i="1"/>
  <c r="W39" i="1"/>
  <c r="D39" i="1"/>
  <c r="W41" i="1"/>
  <c r="D41" i="1"/>
  <c r="W43" i="1"/>
  <c r="D43" i="1"/>
  <c r="W45" i="1"/>
  <c r="D45" i="1"/>
  <c r="E56" i="1"/>
  <c r="W56" i="1"/>
  <c r="Z33" i="1"/>
  <c r="Z35" i="1"/>
  <c r="Z37" i="1"/>
  <c r="E46" i="1"/>
  <c r="Y56" i="1"/>
  <c r="AA56" i="1" s="1"/>
  <c r="X56" i="1"/>
  <c r="E57" i="1"/>
  <c r="D58" i="1"/>
  <c r="W58" i="1"/>
  <c r="D65" i="1"/>
  <c r="E71" i="1"/>
  <c r="X71" i="1"/>
  <c r="F34" i="1"/>
  <c r="F36" i="1"/>
  <c r="Y38" i="1"/>
  <c r="Y40" i="1"/>
  <c r="Y42" i="1"/>
  <c r="Y44" i="1"/>
  <c r="Y46" i="1"/>
  <c r="X55" i="1"/>
  <c r="E55" i="1"/>
  <c r="F61" i="1"/>
  <c r="P87" i="1"/>
  <c r="E64" i="1"/>
  <c r="Z64" i="1"/>
  <c r="G64" i="1"/>
  <c r="G73" i="1"/>
  <c r="E81" i="1"/>
  <c r="X81" i="1"/>
  <c r="E85" i="1"/>
  <c r="X85" i="1"/>
  <c r="M87" i="1"/>
  <c r="W61" i="1"/>
  <c r="Y34" i="1"/>
  <c r="Y36" i="1"/>
  <c r="E54" i="1"/>
  <c r="N87" i="1"/>
  <c r="AG87" i="1" s="1"/>
  <c r="W54" i="1"/>
  <c r="Z57" i="1"/>
  <c r="G57" i="1"/>
  <c r="X64" i="1"/>
  <c r="E66" i="1"/>
  <c r="X66" i="1"/>
  <c r="Z66" i="1"/>
  <c r="G66" i="1"/>
  <c r="Z38" i="1"/>
  <c r="Z40" i="1"/>
  <c r="F47" i="1"/>
  <c r="H47" i="1" s="1"/>
  <c r="Y47" i="1"/>
  <c r="Z48" i="1"/>
  <c r="D50" i="1"/>
  <c r="Y54" i="1"/>
  <c r="AA54" i="1" s="1"/>
  <c r="O87" i="1"/>
  <c r="AH87" i="1" s="1"/>
  <c r="F63" i="1"/>
  <c r="Y63" i="1"/>
  <c r="E76" i="1"/>
  <c r="X76" i="1"/>
  <c r="G76" i="1"/>
  <c r="F82" i="1"/>
  <c r="H82" i="1" s="1"/>
  <c r="Y82" i="1"/>
  <c r="F84" i="1"/>
  <c r="Y84" i="1"/>
  <c r="J87" i="1"/>
  <c r="R87" i="1"/>
  <c r="AK87" i="1" s="1"/>
  <c r="Y57" i="1"/>
  <c r="F62" i="1"/>
  <c r="Y62" i="1"/>
  <c r="D63" i="1"/>
  <c r="F73" i="1"/>
  <c r="Y73" i="1"/>
  <c r="E74" i="1"/>
  <c r="X74" i="1"/>
  <c r="G74" i="1"/>
  <c r="Z75" i="1"/>
  <c r="AA75" i="1" s="1"/>
  <c r="E47" i="1"/>
  <c r="K87" i="1"/>
  <c r="AD87" i="1" s="1"/>
  <c r="S87" i="1"/>
  <c r="Y55" i="1"/>
  <c r="D59" i="1"/>
  <c r="E60" i="1"/>
  <c r="E63" i="1"/>
  <c r="X63" i="1"/>
  <c r="F71" i="1"/>
  <c r="Y71" i="1"/>
  <c r="G75" i="1"/>
  <c r="F78" i="1"/>
  <c r="Y78" i="1"/>
  <c r="D79" i="1"/>
  <c r="G79" i="1"/>
  <c r="D57" i="1"/>
  <c r="E58" i="1"/>
  <c r="Z59" i="1"/>
  <c r="Y60" i="1"/>
  <c r="X60" i="1"/>
  <c r="F65" i="1"/>
  <c r="W67" i="1"/>
  <c r="Z73" i="1"/>
  <c r="F76" i="1"/>
  <c r="Y76" i="1"/>
  <c r="E79" i="1"/>
  <c r="X79" i="1"/>
  <c r="Z80" i="1"/>
  <c r="Z84" i="1"/>
  <c r="W83" i="1"/>
  <c r="G67" i="1"/>
  <c r="F70" i="1"/>
  <c r="H70" i="1" s="1"/>
  <c r="Y70" i="1"/>
  <c r="E73" i="1"/>
  <c r="X73" i="1"/>
  <c r="E80" i="1"/>
  <c r="G80" i="1"/>
  <c r="E82" i="1"/>
  <c r="X82" i="1"/>
  <c r="Z83" i="1"/>
  <c r="E84" i="1"/>
  <c r="X84" i="1"/>
  <c r="G83" i="1"/>
  <c r="Z85" i="1"/>
  <c r="E65" i="1"/>
  <c r="X65" i="1"/>
  <c r="F66" i="1"/>
  <c r="F68" i="1"/>
  <c r="E69" i="1"/>
  <c r="X69" i="1"/>
  <c r="Y79" i="1"/>
  <c r="X80" i="1"/>
  <c r="G81" i="1"/>
  <c r="L87" i="1"/>
  <c r="AE87" i="1" s="1"/>
  <c r="T87" i="1"/>
  <c r="AM87" i="1" s="1"/>
  <c r="E62" i="1"/>
  <c r="Z62" i="1"/>
  <c r="AA62" i="1" s="1"/>
  <c r="F64" i="1"/>
  <c r="Y64" i="1"/>
  <c r="W65" i="1"/>
  <c r="E67" i="1"/>
  <c r="X67" i="1"/>
  <c r="Z71" i="1"/>
  <c r="F75" i="1"/>
  <c r="G77" i="1"/>
  <c r="E78" i="1"/>
  <c r="F80" i="1"/>
  <c r="Y80" i="1"/>
  <c r="W81" i="1"/>
  <c r="Z82" i="1"/>
  <c r="E83" i="1"/>
  <c r="X83" i="1"/>
  <c r="X61" i="1"/>
  <c r="Z65" i="1"/>
  <c r="F69" i="1"/>
  <c r="G71" i="1"/>
  <c r="E72" i="1"/>
  <c r="F74" i="1"/>
  <c r="Y74" i="1"/>
  <c r="W75" i="1"/>
  <c r="Z76" i="1"/>
  <c r="AA76" i="1" s="1"/>
  <c r="E77" i="1"/>
  <c r="X77" i="1"/>
  <c r="Z81" i="1"/>
  <c r="E61" i="1"/>
  <c r="Z63" i="1"/>
  <c r="G69" i="1"/>
  <c r="E70" i="1"/>
  <c r="G72" i="1"/>
  <c r="F72" i="1"/>
  <c r="Y72" i="1"/>
  <c r="W73" i="1"/>
  <c r="Z74" i="1"/>
  <c r="E75" i="1"/>
  <c r="X75" i="1"/>
  <c r="D77" i="1"/>
  <c r="Z79" i="1"/>
  <c r="W85" i="1"/>
  <c r="G85" i="1"/>
  <c r="F67" i="1"/>
  <c r="F77" i="1"/>
  <c r="F79" i="1"/>
  <c r="F81" i="1"/>
  <c r="F83" i="1"/>
  <c r="F85" i="1"/>
  <c r="G61" i="1"/>
  <c r="G63" i="1"/>
  <c r="G65" i="1"/>
  <c r="Y85" i="1"/>
  <c r="AB19" i="6"/>
  <c r="AM42" i="6"/>
  <c r="AC83" i="6"/>
  <c r="AC49" i="6"/>
  <c r="AC47" i="6"/>
  <c r="AC45" i="6"/>
  <c r="AC43" i="6"/>
  <c r="AC41" i="6"/>
  <c r="AC39" i="6"/>
  <c r="AC37" i="6"/>
  <c r="AC44" i="6"/>
  <c r="AC42" i="6"/>
  <c r="AC40" i="6"/>
  <c r="AK83" i="6"/>
  <c r="AK81" i="6"/>
  <c r="AK60" i="6"/>
  <c r="AK58" i="6"/>
  <c r="AK56" i="6"/>
  <c r="AK54" i="6"/>
  <c r="AK49" i="6"/>
  <c r="AK47" i="6"/>
  <c r="AK45" i="6"/>
  <c r="AK43" i="6"/>
  <c r="AK41" i="6"/>
  <c r="AK39" i="6"/>
  <c r="AK36" i="6"/>
  <c r="AK48" i="6"/>
  <c r="AK37" i="6"/>
  <c r="AK46" i="6"/>
  <c r="AK17" i="6"/>
  <c r="AG18" i="6"/>
  <c r="AM19" i="6"/>
  <c r="AK19" i="6"/>
  <c r="AD20" i="6"/>
  <c r="AL20" i="6"/>
  <c r="AF20" i="6"/>
  <c r="AB21" i="6"/>
  <c r="AG34" i="6"/>
  <c r="AC34" i="6"/>
  <c r="AM37" i="6"/>
  <c r="AC38" i="6"/>
  <c r="AF42" i="6"/>
  <c r="AG43" i="6"/>
  <c r="AJ43" i="6"/>
  <c r="AJ49" i="6"/>
  <c r="AD80" i="6"/>
  <c r="AD74" i="6"/>
  <c r="AD60" i="6"/>
  <c r="AD58" i="6"/>
  <c r="AD72" i="6"/>
  <c r="AD68" i="6"/>
  <c r="AD66" i="6"/>
  <c r="AD44" i="6"/>
  <c r="AD42" i="6"/>
  <c r="AD40" i="6"/>
  <c r="AD38" i="6"/>
  <c r="AD48" i="6"/>
  <c r="AD57" i="6"/>
  <c r="AD46" i="6"/>
  <c r="AL60" i="6"/>
  <c r="AL58" i="6"/>
  <c r="AL56" i="6"/>
  <c r="AL64" i="6"/>
  <c r="AL59" i="6"/>
  <c r="AL57" i="6"/>
  <c r="AL55" i="6"/>
  <c r="AL66" i="6"/>
  <c r="AL48" i="6"/>
  <c r="AL46" i="6"/>
  <c r="AL44" i="6"/>
  <c r="AL42" i="6"/>
  <c r="AL40" i="6"/>
  <c r="AL38" i="6"/>
  <c r="AD17" i="6"/>
  <c r="AL17" i="6"/>
  <c r="AH18" i="6"/>
  <c r="AD19" i="6"/>
  <c r="AB22" i="6"/>
  <c r="AH23" i="6"/>
  <c r="AB24" i="6"/>
  <c r="AH25" i="6"/>
  <c r="AB26" i="6"/>
  <c r="AH27" i="6"/>
  <c r="AB28" i="6"/>
  <c r="AH29" i="6"/>
  <c r="AB30" i="6"/>
  <c r="AH31" i="6"/>
  <c r="AB32" i="6"/>
  <c r="AH33" i="6"/>
  <c r="AB36" i="6"/>
  <c r="AE40" i="6"/>
  <c r="AM40" i="6"/>
  <c r="AB45" i="6"/>
  <c r="AJ45" i="6"/>
  <c r="AE49" i="6"/>
  <c r="AE47" i="6"/>
  <c r="AE45" i="6"/>
  <c r="AE59" i="6"/>
  <c r="AE57" i="6"/>
  <c r="AE55" i="6"/>
  <c r="AE50" i="6"/>
  <c r="AE60" i="6"/>
  <c r="AE43" i="6"/>
  <c r="AE41" i="6"/>
  <c r="AE39" i="6"/>
  <c r="AE56" i="6"/>
  <c r="AM59" i="6"/>
  <c r="AM57" i="6"/>
  <c r="AM55" i="6"/>
  <c r="AM50" i="6"/>
  <c r="AM49" i="6"/>
  <c r="AM47" i="6"/>
  <c r="AM45" i="6"/>
  <c r="AM43" i="6"/>
  <c r="AM41" i="6"/>
  <c r="AM39" i="6"/>
  <c r="AE17" i="6"/>
  <c r="AM17" i="6"/>
  <c r="AE19" i="6"/>
  <c r="AJ20" i="6"/>
  <c r="AI22" i="6"/>
  <c r="AC22" i="6"/>
  <c r="AC23" i="6"/>
  <c r="AI24" i="6"/>
  <c r="AC24" i="6"/>
  <c r="AC25" i="6"/>
  <c r="AI26" i="6"/>
  <c r="AC26" i="6"/>
  <c r="AC27" i="6"/>
  <c r="AI28" i="6"/>
  <c r="AC28" i="6"/>
  <c r="AC29" i="6"/>
  <c r="AI30" i="6"/>
  <c r="AC30" i="6"/>
  <c r="AC31" i="6"/>
  <c r="AI32" i="6"/>
  <c r="AC32" i="6"/>
  <c r="AC33" i="6"/>
  <c r="AI34" i="6"/>
  <c r="AK34" i="6"/>
  <c r="AG35" i="6"/>
  <c r="AB35" i="6"/>
  <c r="AE37" i="6"/>
  <c r="AF40" i="6"/>
  <c r="AG41" i="6"/>
  <c r="AJ41" i="6"/>
  <c r="AJ47" i="6"/>
  <c r="AC48" i="6"/>
  <c r="AH57" i="6"/>
  <c r="AG61" i="6"/>
  <c r="AH21" i="6"/>
  <c r="AE42" i="6"/>
  <c r="D14" i="6"/>
  <c r="AF82" i="6"/>
  <c r="AF76" i="6"/>
  <c r="AF79" i="6"/>
  <c r="AF73" i="6"/>
  <c r="AF85" i="6"/>
  <c r="AF67" i="6"/>
  <c r="AF83" i="6"/>
  <c r="AF77" i="6"/>
  <c r="AF71" i="6"/>
  <c r="AF81" i="6"/>
  <c r="AF75" i="6"/>
  <c r="AF72" i="6"/>
  <c r="AF84" i="6"/>
  <c r="AF49" i="6"/>
  <c r="AF47" i="6"/>
  <c r="AF45" i="6"/>
  <c r="AF43" i="6"/>
  <c r="AF41" i="6"/>
  <c r="AF39" i="6"/>
  <c r="AF69" i="6"/>
  <c r="AF63" i="6"/>
  <c r="AF62" i="6"/>
  <c r="AF65" i="6"/>
  <c r="AF78" i="6"/>
  <c r="AF34" i="6"/>
  <c r="AF32" i="6"/>
  <c r="AF30" i="6"/>
  <c r="AF28" i="6"/>
  <c r="AF26" i="6"/>
  <c r="AF24" i="6"/>
  <c r="AF22" i="6"/>
  <c r="AF37" i="6"/>
  <c r="W14" i="6"/>
  <c r="AF17" i="6"/>
  <c r="AB18" i="6"/>
  <c r="AK20" i="6"/>
  <c r="AD21" i="6"/>
  <c r="AL21" i="6"/>
  <c r="AG21" i="6"/>
  <c r="AF23" i="6"/>
  <c r="AF25" i="6"/>
  <c r="AF27" i="6"/>
  <c r="AF29" i="6"/>
  <c r="AF31" i="6"/>
  <c r="AF33" i="6"/>
  <c r="AM34" i="6"/>
  <c r="AH35" i="6"/>
  <c r="AJ35" i="6"/>
  <c r="AK40" i="6"/>
  <c r="AH48" i="6"/>
  <c r="AG77" i="6"/>
  <c r="E14" i="6"/>
  <c r="AG84" i="6"/>
  <c r="AG82" i="6"/>
  <c r="AG49" i="6"/>
  <c r="AG48" i="6"/>
  <c r="AG46" i="6"/>
  <c r="AG44" i="6"/>
  <c r="AG42" i="6"/>
  <c r="AG40" i="6"/>
  <c r="AG47" i="6"/>
  <c r="AG38" i="6"/>
  <c r="AG45" i="6"/>
  <c r="AG36" i="6"/>
  <c r="X14" i="6"/>
  <c r="AG17" i="6"/>
  <c r="AH20" i="6"/>
  <c r="AE21" i="6"/>
  <c r="AM21" i="6"/>
  <c r="AG23" i="6"/>
  <c r="AG25" i="6"/>
  <c r="AG27" i="6"/>
  <c r="AG29" i="6"/>
  <c r="AG31" i="6"/>
  <c r="AG33" i="6"/>
  <c r="AI35" i="6"/>
  <c r="AM35" i="6"/>
  <c r="AI36" i="6"/>
  <c r="AG39" i="6"/>
  <c r="AJ39" i="6"/>
  <c r="AC46" i="6"/>
  <c r="AD55" i="6"/>
  <c r="AI61" i="6"/>
  <c r="AD70" i="6"/>
  <c r="AL70" i="6"/>
  <c r="AI72" i="6"/>
  <c r="AB75" i="6"/>
  <c r="AB66" i="6"/>
  <c r="AB82" i="6"/>
  <c r="AB76" i="6"/>
  <c r="AB64" i="6"/>
  <c r="AB68" i="6"/>
  <c r="AB78" i="6"/>
  <c r="AB84" i="6"/>
  <c r="AB71" i="6"/>
  <c r="AB48" i="6"/>
  <c r="AB46" i="6"/>
  <c r="AB44" i="6"/>
  <c r="AB42" i="6"/>
  <c r="AB40" i="6"/>
  <c r="AB38" i="6"/>
  <c r="AB80" i="6"/>
  <c r="AB74" i="6"/>
  <c r="AB72" i="6"/>
  <c r="AB70" i="6"/>
  <c r="AB69" i="6"/>
  <c r="AB34" i="6"/>
  <c r="AB62" i="6"/>
  <c r="AB49" i="6"/>
  <c r="AB43" i="6"/>
  <c r="AB41" i="6"/>
  <c r="AB39" i="6"/>
  <c r="AB33" i="6"/>
  <c r="AB31" i="6"/>
  <c r="AB29" i="6"/>
  <c r="AB27" i="6"/>
  <c r="AB25" i="6"/>
  <c r="AB23" i="6"/>
  <c r="AJ17" i="6"/>
  <c r="AL37" i="6"/>
  <c r="F14" i="6"/>
  <c r="AH79" i="6"/>
  <c r="AH73" i="6"/>
  <c r="AH77" i="6"/>
  <c r="AH59" i="6"/>
  <c r="AH63" i="6"/>
  <c r="AH60" i="6"/>
  <c r="AH58" i="6"/>
  <c r="AH56" i="6"/>
  <c r="AH54" i="6"/>
  <c r="AH50" i="6"/>
  <c r="AH49" i="6"/>
  <c r="AH47" i="6"/>
  <c r="AH43" i="6"/>
  <c r="AH41" i="6"/>
  <c r="AH39" i="6"/>
  <c r="AH45" i="6"/>
  <c r="Y14" i="6"/>
  <c r="I52" i="6"/>
  <c r="AH17" i="6"/>
  <c r="AD18" i="6"/>
  <c r="AL18" i="6"/>
  <c r="AH19" i="6"/>
  <c r="AI20" i="6"/>
  <c r="AB20" i="6"/>
  <c r="AJ21" i="6"/>
  <c r="AD22" i="6"/>
  <c r="AL22" i="6"/>
  <c r="AJ22" i="6"/>
  <c r="AD23" i="6"/>
  <c r="AL23" i="6"/>
  <c r="AD24" i="6"/>
  <c r="AL24" i="6"/>
  <c r="AJ24" i="6"/>
  <c r="AD25" i="6"/>
  <c r="AL25" i="6"/>
  <c r="AD26" i="6"/>
  <c r="AL26" i="6"/>
  <c r="AJ26" i="6"/>
  <c r="AD27" i="6"/>
  <c r="AL27" i="6"/>
  <c r="AD28" i="6"/>
  <c r="AL28" i="6"/>
  <c r="AJ28" i="6"/>
  <c r="AD29" i="6"/>
  <c r="AL29" i="6"/>
  <c r="AD30" i="6"/>
  <c r="AL30" i="6"/>
  <c r="AJ30" i="6"/>
  <c r="AD31" i="6"/>
  <c r="AL31" i="6"/>
  <c r="AD32" i="6"/>
  <c r="AL32" i="6"/>
  <c r="AD33" i="6"/>
  <c r="AL33" i="6"/>
  <c r="AD34" i="6"/>
  <c r="AK38" i="6"/>
  <c r="AE44" i="6"/>
  <c r="AM44" i="6"/>
  <c r="AF46" i="6"/>
  <c r="AE54" i="6"/>
  <c r="AG55" i="6"/>
  <c r="AD59" i="6"/>
  <c r="AB67" i="6"/>
  <c r="AJ64" i="6"/>
  <c r="AJ80" i="6"/>
  <c r="AJ74" i="6"/>
  <c r="AJ84" i="6"/>
  <c r="AJ78" i="6"/>
  <c r="AJ62" i="6"/>
  <c r="AJ66" i="6"/>
  <c r="AJ72" i="6"/>
  <c r="AJ70" i="6"/>
  <c r="AJ69" i="6"/>
  <c r="AJ48" i="6"/>
  <c r="AJ46" i="6"/>
  <c r="AJ44" i="6"/>
  <c r="AJ42" i="6"/>
  <c r="AJ40" i="6"/>
  <c r="AJ38" i="6"/>
  <c r="AJ79" i="6"/>
  <c r="AJ73" i="6"/>
  <c r="AJ68" i="6"/>
  <c r="AJ67" i="6"/>
  <c r="AJ82" i="6"/>
  <c r="AJ34" i="6"/>
  <c r="AJ36" i="6"/>
  <c r="AJ37" i="6"/>
  <c r="AJ65" i="6"/>
  <c r="AJ33" i="6"/>
  <c r="AJ31" i="6"/>
  <c r="AJ29" i="6"/>
  <c r="AJ27" i="6"/>
  <c r="AJ25" i="6"/>
  <c r="AJ23" i="6"/>
  <c r="AJ76" i="6"/>
  <c r="AB17" i="6"/>
  <c r="AJ19" i="6"/>
  <c r="G14" i="6"/>
  <c r="AI59" i="6"/>
  <c r="AI57" i="6"/>
  <c r="AI55" i="6"/>
  <c r="AI48" i="6"/>
  <c r="AI46" i="6"/>
  <c r="AI60" i="6"/>
  <c r="AI58" i="6"/>
  <c r="AI56" i="6"/>
  <c r="AI54" i="6"/>
  <c r="AI50" i="6"/>
  <c r="AI44" i="6"/>
  <c r="AI42" i="6"/>
  <c r="AI40" i="6"/>
  <c r="Z14" i="6"/>
  <c r="AI17" i="6"/>
  <c r="AM18" i="6"/>
  <c r="AI19" i="6"/>
  <c r="AC20" i="6"/>
  <c r="AK21" i="6"/>
  <c r="AK22" i="6"/>
  <c r="AE23" i="6"/>
  <c r="AM23" i="6"/>
  <c r="AK23" i="6"/>
  <c r="AK24" i="6"/>
  <c r="AE25" i="6"/>
  <c r="AM25" i="6"/>
  <c r="AK25" i="6"/>
  <c r="AK26" i="6"/>
  <c r="AE27" i="6"/>
  <c r="AM27" i="6"/>
  <c r="AK27" i="6"/>
  <c r="AK28" i="6"/>
  <c r="AE29" i="6"/>
  <c r="AM29" i="6"/>
  <c r="AK29" i="6"/>
  <c r="AK30" i="6"/>
  <c r="AE31" i="6"/>
  <c r="AM31" i="6"/>
  <c r="AK31" i="6"/>
  <c r="AK32" i="6"/>
  <c r="AE33" i="6"/>
  <c r="AM33" i="6"/>
  <c r="AK33" i="6"/>
  <c r="AC35" i="6"/>
  <c r="AK35" i="6"/>
  <c r="AC36" i="6"/>
  <c r="AI38" i="6"/>
  <c r="AF44" i="6"/>
  <c r="AH46" i="6"/>
  <c r="AB47" i="6"/>
  <c r="AE58" i="6"/>
  <c r="AG59" i="6"/>
  <c r="AB60" i="6"/>
  <c r="AJ60" i="6"/>
  <c r="AC72" i="6"/>
  <c r="AL34" i="6"/>
  <c r="AH38" i="6"/>
  <c r="AD47" i="6"/>
  <c r="AL47" i="6"/>
  <c r="AG57" i="6"/>
  <c r="AD35" i="6"/>
  <c r="AL35" i="6"/>
  <c r="AE36" i="6"/>
  <c r="AM36" i="6"/>
  <c r="AF36" i="6"/>
  <c r="AH37" i="6"/>
  <c r="AH40" i="6"/>
  <c r="AH42" i="6"/>
  <c r="AH44" i="6"/>
  <c r="AD49" i="6"/>
  <c r="AL49" i="6"/>
  <c r="AK50" i="6"/>
  <c r="AH55" i="6"/>
  <c r="AB58" i="6"/>
  <c r="AJ58" i="6"/>
  <c r="AJ59" i="6"/>
  <c r="AC60" i="6"/>
  <c r="AG65" i="6"/>
  <c r="AE35" i="6"/>
  <c r="AI39" i="6"/>
  <c r="AI41" i="6"/>
  <c r="AI43" i="6"/>
  <c r="AI45" i="6"/>
  <c r="AB56" i="6"/>
  <c r="AJ56" i="6"/>
  <c r="AJ57" i="6"/>
  <c r="AC58" i="6"/>
  <c r="AL68" i="6"/>
  <c r="AL80" i="6"/>
  <c r="AI37" i="6"/>
  <c r="AF38" i="6"/>
  <c r="AE46" i="6"/>
  <c r="AM46" i="6"/>
  <c r="I87" i="6"/>
  <c r="AB54" i="6"/>
  <c r="AJ54" i="6"/>
  <c r="AJ55" i="6"/>
  <c r="AC56" i="6"/>
  <c r="AM60" i="6"/>
  <c r="AI65" i="6"/>
  <c r="AL74" i="6"/>
  <c r="AH81" i="6"/>
  <c r="AH84" i="6"/>
  <c r="AH36" i="6"/>
  <c r="AB37" i="6"/>
  <c r="AE38" i="6"/>
  <c r="AM38" i="6"/>
  <c r="AI47" i="6"/>
  <c r="AC50" i="6"/>
  <c r="AM58" i="6"/>
  <c r="AI64" i="6"/>
  <c r="AF68" i="6"/>
  <c r="AH75" i="6"/>
  <c r="AE77" i="6"/>
  <c r="AM77" i="6"/>
  <c r="AC79" i="6"/>
  <c r="AK79" i="6"/>
  <c r="AE82" i="6"/>
  <c r="AM82" i="6"/>
  <c r="AD39" i="6"/>
  <c r="AL39" i="6"/>
  <c r="AD41" i="6"/>
  <c r="AL41" i="6"/>
  <c r="AD43" i="6"/>
  <c r="AL43" i="6"/>
  <c r="AD45" i="6"/>
  <c r="AL45" i="6"/>
  <c r="AE48" i="6"/>
  <c r="AM48" i="6"/>
  <c r="AM56" i="6"/>
  <c r="AG62" i="6"/>
  <c r="AC73" i="6"/>
  <c r="AK73" i="6"/>
  <c r="AD76" i="6"/>
  <c r="AB81" i="6"/>
  <c r="AI49" i="6"/>
  <c r="AB50" i="6"/>
  <c r="AJ50" i="6"/>
  <c r="AC54" i="6"/>
  <c r="AD63" i="6"/>
  <c r="AL63" i="6"/>
  <c r="AC69" i="6"/>
  <c r="AK69" i="6"/>
  <c r="AC70" i="6"/>
  <c r="AK70" i="6"/>
  <c r="AJ71" i="6"/>
  <c r="AB73" i="6"/>
  <c r="AE76" i="6"/>
  <c r="AM76" i="6"/>
  <c r="AH78" i="6"/>
  <c r="AB79" i="6"/>
  <c r="AG83" i="6"/>
  <c r="AD50" i="6"/>
  <c r="AL50" i="6"/>
  <c r="AC55" i="6"/>
  <c r="AK55" i="6"/>
  <c r="AC57" i="6"/>
  <c r="AK57" i="6"/>
  <c r="AC59" i="6"/>
  <c r="AK59" i="6"/>
  <c r="AJ61" i="6"/>
  <c r="AH62" i="6"/>
  <c r="AB65" i="6"/>
  <c r="AI66" i="6"/>
  <c r="AH67" i="6"/>
  <c r="AG68" i="6"/>
  <c r="AE69" i="6"/>
  <c r="AM69" i="6"/>
  <c r="AL72" i="6"/>
  <c r="AC85" i="6"/>
  <c r="AK85" i="6"/>
  <c r="AD54" i="6"/>
  <c r="AD56" i="6"/>
  <c r="AC61" i="6"/>
  <c r="AK61" i="6"/>
  <c r="AL62" i="6"/>
  <c r="AE64" i="6"/>
  <c r="AM64" i="6"/>
  <c r="AC65" i="6"/>
  <c r="AK65" i="6"/>
  <c r="AF70" i="6"/>
  <c r="AE71" i="6"/>
  <c r="AM71" i="6"/>
  <c r="AE73" i="6"/>
  <c r="AM73" i="6"/>
  <c r="AF74" i="6"/>
  <c r="AE79" i="6"/>
  <c r="AM79" i="6"/>
  <c r="AF80" i="6"/>
  <c r="AB83" i="6"/>
  <c r="AJ83" i="6"/>
  <c r="AF50" i="6"/>
  <c r="AF64" i="6"/>
  <c r="AI68" i="6"/>
  <c r="AB77" i="6"/>
  <c r="AJ77" i="6"/>
  <c r="AL78" i="6"/>
  <c r="AE85" i="6"/>
  <c r="AM85" i="6"/>
  <c r="AG50" i="6"/>
  <c r="AF54" i="6"/>
  <c r="AM54" i="6"/>
  <c r="AF55" i="6"/>
  <c r="AF56" i="6"/>
  <c r="AF57" i="6"/>
  <c r="AF58" i="6"/>
  <c r="AF59" i="6"/>
  <c r="AF60" i="6"/>
  <c r="AI63" i="6"/>
  <c r="AG64" i="6"/>
  <c r="AD64" i="6"/>
  <c r="AC67" i="6"/>
  <c r="AK67" i="6"/>
  <c r="AH69" i="6"/>
  <c r="AH70" i="6"/>
  <c r="AH74" i="6"/>
  <c r="AH80" i="6"/>
  <c r="AC82" i="6"/>
  <c r="AK82" i="6"/>
  <c r="AG54" i="6"/>
  <c r="AG56" i="6"/>
  <c r="AG58" i="6"/>
  <c r="AG60" i="6"/>
  <c r="AD62" i="6"/>
  <c r="AB63" i="6"/>
  <c r="AJ63" i="6"/>
  <c r="AD67" i="6"/>
  <c r="AL67" i="6"/>
  <c r="AC68" i="6"/>
  <c r="AI69" i="6"/>
  <c r="AH71" i="6"/>
  <c r="AH72" i="6"/>
  <c r="AJ75" i="6"/>
  <c r="AC76" i="6"/>
  <c r="AJ81" i="6"/>
  <c r="AD82" i="6"/>
  <c r="AE83" i="6"/>
  <c r="AM83" i="6"/>
  <c r="AI62" i="6"/>
  <c r="AC63" i="6"/>
  <c r="AK63" i="6"/>
  <c r="AC66" i="6"/>
  <c r="AE67" i="6"/>
  <c r="AM67" i="6"/>
  <c r="AH68" i="6"/>
  <c r="AE70" i="6"/>
  <c r="AM70" i="6"/>
  <c r="AG71" i="6"/>
  <c r="AD73" i="6"/>
  <c r="AL73" i="6"/>
  <c r="AG74" i="6"/>
  <c r="AI75" i="6"/>
  <c r="AL76" i="6"/>
  <c r="AI78" i="6"/>
  <c r="AD78" i="6"/>
  <c r="AD79" i="6"/>
  <c r="AL79" i="6"/>
  <c r="AG80" i="6"/>
  <c r="AI81" i="6"/>
  <c r="AL82" i="6"/>
  <c r="AI84" i="6"/>
  <c r="AD84" i="6"/>
  <c r="AD85" i="6"/>
  <c r="AL85" i="6"/>
  <c r="AL54" i="6"/>
  <c r="AB61" i="6"/>
  <c r="AC62" i="6"/>
  <c r="AE63" i="6"/>
  <c r="AM63" i="6"/>
  <c r="AH64" i="6"/>
  <c r="AH65" i="6"/>
  <c r="AE66" i="6"/>
  <c r="AM66" i="6"/>
  <c r="AG67" i="6"/>
  <c r="AD69" i="6"/>
  <c r="AL69" i="6"/>
  <c r="AG70" i="6"/>
  <c r="AI71" i="6"/>
  <c r="AI74" i="6"/>
  <c r="AC75" i="6"/>
  <c r="AK75" i="6"/>
  <c r="AC78" i="6"/>
  <c r="AI80" i="6"/>
  <c r="AC81" i="6"/>
  <c r="AC84" i="6"/>
  <c r="AK84" i="6"/>
  <c r="AE72" i="6"/>
  <c r="AM72" i="6"/>
  <c r="AG73" i="6"/>
  <c r="AD75" i="6"/>
  <c r="AL75" i="6"/>
  <c r="AG76" i="6"/>
  <c r="AI77" i="6"/>
  <c r="AG79" i="6"/>
  <c r="AD81" i="6"/>
  <c r="AL81" i="6"/>
  <c r="AI83" i="6"/>
  <c r="AL84" i="6"/>
  <c r="AG85" i="6"/>
  <c r="AB55" i="6"/>
  <c r="AB57" i="6"/>
  <c r="AB59" i="6"/>
  <c r="AD61" i="6"/>
  <c r="AL61" i="6"/>
  <c r="AH61" i="6"/>
  <c r="AE62" i="6"/>
  <c r="AM62" i="6"/>
  <c r="AG63" i="6"/>
  <c r="AD65" i="6"/>
  <c r="AL65" i="6"/>
  <c r="AG66" i="6"/>
  <c r="AI67" i="6"/>
  <c r="AI70" i="6"/>
  <c r="AC71" i="6"/>
  <c r="AK71" i="6"/>
  <c r="AC74" i="6"/>
  <c r="AE75" i="6"/>
  <c r="AM75" i="6"/>
  <c r="AH76" i="6"/>
  <c r="AE78" i="6"/>
  <c r="AM78" i="6"/>
  <c r="AC80" i="6"/>
  <c r="AE81" i="6"/>
  <c r="AM81" i="6"/>
  <c r="AH82" i="6"/>
  <c r="AH83" i="6"/>
  <c r="AE84" i="6"/>
  <c r="AM84" i="6"/>
  <c r="AE61" i="6"/>
  <c r="AM61" i="6"/>
  <c r="AC64" i="6"/>
  <c r="AE65" i="6"/>
  <c r="AM65" i="6"/>
  <c r="AH66" i="6"/>
  <c r="AE68" i="6"/>
  <c r="AM68" i="6"/>
  <c r="AG69" i="6"/>
  <c r="AD71" i="6"/>
  <c r="AL71" i="6"/>
  <c r="AG72" i="6"/>
  <c r="AI73" i="6"/>
  <c r="AI76" i="6"/>
  <c r="AC77" i="6"/>
  <c r="AK77" i="6"/>
  <c r="AI79" i="6"/>
  <c r="AI82" i="6"/>
  <c r="AI85" i="6"/>
  <c r="AH85" i="6"/>
  <c r="AE74" i="6"/>
  <c r="AM74" i="6"/>
  <c r="AG75" i="6"/>
  <c r="AD77" i="6"/>
  <c r="AL77" i="6"/>
  <c r="AG78" i="6"/>
  <c r="AE80" i="6"/>
  <c r="AM80" i="6"/>
  <c r="AG81" i="6"/>
  <c r="AD83" i="6"/>
  <c r="AL83" i="6"/>
  <c r="AB85" i="6"/>
  <c r="AJ85" i="6"/>
  <c r="AK62" i="6"/>
  <c r="AK64" i="6"/>
  <c r="AK66" i="6"/>
  <c r="AK68" i="6"/>
  <c r="AK72" i="6"/>
  <c r="AK74" i="6"/>
  <c r="AK76" i="6"/>
  <c r="AK78" i="6"/>
  <c r="AK80" i="6"/>
  <c r="G14" i="5"/>
  <c r="AI81" i="5"/>
  <c r="AI82" i="5"/>
  <c r="AI74" i="5"/>
  <c r="AI66" i="5"/>
  <c r="AI76" i="5"/>
  <c r="AI68" i="5"/>
  <c r="AI84" i="5"/>
  <c r="AI78" i="5"/>
  <c r="AI70" i="5"/>
  <c r="AI62" i="5"/>
  <c r="AI80" i="5"/>
  <c r="AI72" i="5"/>
  <c r="AI64" i="5"/>
  <c r="AL17" i="5"/>
  <c r="AB18" i="5"/>
  <c r="AI20" i="5"/>
  <c r="AH21" i="5"/>
  <c r="AF22" i="5"/>
  <c r="AF23" i="5"/>
  <c r="AD24" i="5"/>
  <c r="AL25" i="5"/>
  <c r="AB26" i="5"/>
  <c r="AI28" i="5"/>
  <c r="AH28" i="5"/>
  <c r="AH29" i="5"/>
  <c r="AF31" i="5"/>
  <c r="AD32" i="5"/>
  <c r="AM32" i="5"/>
  <c r="AC33" i="5"/>
  <c r="AL33" i="5"/>
  <c r="AK34" i="5"/>
  <c r="AI36" i="5"/>
  <c r="AH36" i="5"/>
  <c r="AI40" i="5"/>
  <c r="AD40" i="5"/>
  <c r="AC41" i="5"/>
  <c r="AK41" i="5"/>
  <c r="AF42" i="5"/>
  <c r="AC43" i="5"/>
  <c r="AK43" i="5"/>
  <c r="AF44" i="5"/>
  <c r="AC45" i="5"/>
  <c r="AK45" i="5"/>
  <c r="AF46" i="5"/>
  <c r="AC47" i="5"/>
  <c r="AK47" i="5"/>
  <c r="AF48" i="5"/>
  <c r="AC49" i="5"/>
  <c r="AK49" i="5"/>
  <c r="AG50" i="5"/>
  <c r="AF55" i="5"/>
  <c r="AJ56" i="5"/>
  <c r="AH56" i="5"/>
  <c r="AF57" i="5"/>
  <c r="AI59" i="5"/>
  <c r="AD60" i="5"/>
  <c r="AF61" i="5"/>
  <c r="AL73" i="5"/>
  <c r="AB79" i="5"/>
  <c r="AB60" i="5"/>
  <c r="AB81" i="5"/>
  <c r="AB62" i="5"/>
  <c r="AB75" i="5"/>
  <c r="AB73" i="5"/>
  <c r="AB71" i="5"/>
  <c r="AB69" i="5"/>
  <c r="AB67" i="5"/>
  <c r="AB56" i="5"/>
  <c r="AJ78" i="5"/>
  <c r="AJ80" i="5"/>
  <c r="AJ82" i="5"/>
  <c r="AJ64" i="5"/>
  <c r="AJ76" i="5"/>
  <c r="AJ74" i="5"/>
  <c r="AJ72" i="5"/>
  <c r="AJ70" i="5"/>
  <c r="AJ68" i="5"/>
  <c r="AJ66" i="5"/>
  <c r="AJ63" i="5"/>
  <c r="AJ62" i="5"/>
  <c r="AJ61" i="5"/>
  <c r="AE17" i="5"/>
  <c r="AM17" i="5"/>
  <c r="AD17" i="5"/>
  <c r="AL18" i="5"/>
  <c r="AB19" i="5"/>
  <c r="AK19" i="5"/>
  <c r="AG22" i="5"/>
  <c r="AE24" i="5"/>
  <c r="AD25" i="5"/>
  <c r="AC26" i="5"/>
  <c r="AL26" i="5"/>
  <c r="AB27" i="5"/>
  <c r="AK27" i="5"/>
  <c r="AG30" i="5"/>
  <c r="AG31" i="5"/>
  <c r="AE32" i="5"/>
  <c r="AD33" i="5"/>
  <c r="AB35" i="5"/>
  <c r="AF38" i="5"/>
  <c r="AB39" i="5"/>
  <c r="AJ39" i="5"/>
  <c r="AD39" i="5"/>
  <c r="AB40" i="5"/>
  <c r="AJ40" i="5"/>
  <c r="AG42" i="5"/>
  <c r="AG44" i="5"/>
  <c r="AG46" i="5"/>
  <c r="AG48" i="5"/>
  <c r="AL58" i="5"/>
  <c r="AJ59" i="5"/>
  <c r="AI60" i="5"/>
  <c r="AG61" i="5"/>
  <c r="AF62" i="5"/>
  <c r="AL67" i="5"/>
  <c r="AC83" i="5"/>
  <c r="AC59" i="5"/>
  <c r="AC50" i="5"/>
  <c r="AC48" i="5"/>
  <c r="AC46" i="5"/>
  <c r="AC44" i="5"/>
  <c r="AC42" i="5"/>
  <c r="AC40" i="5"/>
  <c r="AC38" i="5"/>
  <c r="AC58" i="5"/>
  <c r="AC56" i="5"/>
  <c r="AC55" i="5"/>
  <c r="AC54" i="5"/>
  <c r="AC60" i="5"/>
  <c r="AK83" i="5"/>
  <c r="AK81" i="5"/>
  <c r="AK50" i="5"/>
  <c r="AK48" i="5"/>
  <c r="AK46" i="5"/>
  <c r="AK44" i="5"/>
  <c r="AK42" i="5"/>
  <c r="AK40" i="5"/>
  <c r="AK38" i="5"/>
  <c r="AK60" i="5"/>
  <c r="AK58" i="5"/>
  <c r="AK56" i="5"/>
  <c r="AF17" i="5"/>
  <c r="AB20" i="5"/>
  <c r="AK20" i="5"/>
  <c r="AI22" i="5"/>
  <c r="AH23" i="5"/>
  <c r="AD26" i="5"/>
  <c r="AB28" i="5"/>
  <c r="AK28" i="5"/>
  <c r="AI30" i="5"/>
  <c r="AH31" i="5"/>
  <c r="AF33" i="5"/>
  <c r="AD34" i="5"/>
  <c r="AM34" i="5"/>
  <c r="AC35" i="5"/>
  <c r="AL35" i="5"/>
  <c r="AB36" i="5"/>
  <c r="AK36" i="5"/>
  <c r="AH38" i="5"/>
  <c r="AC39" i="5"/>
  <c r="AK39" i="5"/>
  <c r="AF39" i="5"/>
  <c r="AH40" i="5"/>
  <c r="AD42" i="5"/>
  <c r="AD44" i="5"/>
  <c r="AD46" i="5"/>
  <c r="AI50" i="5"/>
  <c r="AD56" i="5"/>
  <c r="AL56" i="5"/>
  <c r="AK59" i="5"/>
  <c r="AB65" i="5"/>
  <c r="AB77" i="5"/>
  <c r="AD80" i="5"/>
  <c r="AD82" i="5"/>
  <c r="AD58" i="5"/>
  <c r="AD57" i="5"/>
  <c r="AD49" i="5"/>
  <c r="AD47" i="5"/>
  <c r="AD45" i="5"/>
  <c r="AD43" i="5"/>
  <c r="AD41" i="5"/>
  <c r="AD54" i="5"/>
  <c r="AD78" i="5"/>
  <c r="AD76" i="5"/>
  <c r="AD74" i="5"/>
  <c r="AD72" i="5"/>
  <c r="AD70" i="5"/>
  <c r="AD68" i="5"/>
  <c r="AD66" i="5"/>
  <c r="AD50" i="5"/>
  <c r="AL82" i="5"/>
  <c r="AL74" i="5"/>
  <c r="AL66" i="5"/>
  <c r="AL60" i="5"/>
  <c r="AL49" i="5"/>
  <c r="AL47" i="5"/>
  <c r="AL45" i="5"/>
  <c r="AL43" i="5"/>
  <c r="AL41" i="5"/>
  <c r="AL79" i="5"/>
  <c r="AL63" i="5"/>
  <c r="AL50" i="5"/>
  <c r="AD19" i="5"/>
  <c r="AL20" i="5"/>
  <c r="AB21" i="5"/>
  <c r="AD27" i="5"/>
  <c r="AC28" i="5"/>
  <c r="AL28" i="5"/>
  <c r="AB29" i="5"/>
  <c r="AG33" i="5"/>
  <c r="AC36" i="5"/>
  <c r="AC37" i="5"/>
  <c r="AK37" i="5"/>
  <c r="AB37" i="5"/>
  <c r="AG38" i="5"/>
  <c r="AL40" i="5"/>
  <c r="AF41" i="5"/>
  <c r="AI42" i="5"/>
  <c r="AF43" i="5"/>
  <c r="AI44" i="5"/>
  <c r="AF45" i="5"/>
  <c r="AI46" i="5"/>
  <c r="AF47" i="5"/>
  <c r="AI48" i="5"/>
  <c r="AF49" i="5"/>
  <c r="AB50" i="5"/>
  <c r="AJ50" i="5"/>
  <c r="AI55" i="5"/>
  <c r="AI57" i="5"/>
  <c r="AH57" i="5"/>
  <c r="AD59" i="5"/>
  <c r="AL59" i="5"/>
  <c r="AL61" i="5"/>
  <c r="AL71" i="5"/>
  <c r="AH17" i="5"/>
  <c r="AB22" i="5"/>
  <c r="AK22" i="5"/>
  <c r="AI24" i="5"/>
  <c r="AH25" i="5"/>
  <c r="AB30" i="5"/>
  <c r="AK30" i="5"/>
  <c r="AI32" i="5"/>
  <c r="AH33" i="5"/>
  <c r="AL38" i="5"/>
  <c r="AI39" i="5"/>
  <c r="AB42" i="5"/>
  <c r="AJ42" i="5"/>
  <c r="AL42" i="5"/>
  <c r="AB44" i="5"/>
  <c r="AJ44" i="5"/>
  <c r="AL44" i="5"/>
  <c r="AB46" i="5"/>
  <c r="AJ46" i="5"/>
  <c r="AL46" i="5"/>
  <c r="AB48" i="5"/>
  <c r="AJ48" i="5"/>
  <c r="AL48" i="5"/>
  <c r="AB55" i="5"/>
  <c r="AJ57" i="5"/>
  <c r="AG58" i="5"/>
  <c r="AD64" i="5"/>
  <c r="AL65" i="5"/>
  <c r="AL77" i="5"/>
  <c r="AF85" i="5"/>
  <c r="AF76" i="5"/>
  <c r="AF68" i="5"/>
  <c r="AF84" i="5"/>
  <c r="AF56" i="5"/>
  <c r="AF60" i="5"/>
  <c r="AI17" i="5"/>
  <c r="AB23" i="5"/>
  <c r="AD29" i="5"/>
  <c r="AC30" i="5"/>
  <c r="AB31" i="5"/>
  <c r="AG34" i="5"/>
  <c r="AF37" i="5"/>
  <c r="AI38" i="5"/>
  <c r="AL39" i="5"/>
  <c r="AF40" i="5"/>
  <c r="AK55" i="5"/>
  <c r="AC57" i="5"/>
  <c r="AK57" i="5"/>
  <c r="AF58" i="5"/>
  <c r="AE60" i="5"/>
  <c r="E14" i="5"/>
  <c r="AG84" i="5"/>
  <c r="AG82" i="5"/>
  <c r="AG49" i="5"/>
  <c r="AG47" i="5"/>
  <c r="AG45" i="5"/>
  <c r="AG43" i="5"/>
  <c r="AG41" i="5"/>
  <c r="AG39" i="5"/>
  <c r="AG37" i="5"/>
  <c r="AG55" i="5"/>
  <c r="AG54" i="5"/>
  <c r="AG59" i="5"/>
  <c r="AG57" i="5"/>
  <c r="X14" i="5"/>
  <c r="I52" i="5"/>
  <c r="W52" i="5" s="1"/>
  <c r="AJ17" i="5"/>
  <c r="AI18" i="5"/>
  <c r="AH19" i="5"/>
  <c r="AF20" i="5"/>
  <c r="AK24" i="5"/>
  <c r="AI26" i="5"/>
  <c r="AH27" i="5"/>
  <c r="AF28" i="5"/>
  <c r="AK32" i="5"/>
  <c r="AI34" i="5"/>
  <c r="AH35" i="5"/>
  <c r="AF36" i="5"/>
  <c r="AH37" i="5"/>
  <c r="AB38" i="5"/>
  <c r="AG40" i="5"/>
  <c r="AH41" i="5"/>
  <c r="AH43" i="5"/>
  <c r="AH45" i="5"/>
  <c r="AH47" i="5"/>
  <c r="AD55" i="5"/>
  <c r="AL55" i="5"/>
  <c r="AL57" i="5"/>
  <c r="AL69" i="5"/>
  <c r="AL75" i="5"/>
  <c r="F14" i="5"/>
  <c r="AH82" i="5"/>
  <c r="AH84" i="5"/>
  <c r="AH83" i="5"/>
  <c r="AH63" i="5"/>
  <c r="AH62" i="5"/>
  <c r="AH61" i="5"/>
  <c r="AH54" i="5"/>
  <c r="AH64" i="5"/>
  <c r="AH80" i="5"/>
  <c r="AH50" i="5"/>
  <c r="AH48" i="5"/>
  <c r="AH46" i="5"/>
  <c r="AH44" i="5"/>
  <c r="AH42" i="5"/>
  <c r="AH58" i="5"/>
  <c r="AH78" i="5"/>
  <c r="AH76" i="5"/>
  <c r="AH74" i="5"/>
  <c r="AH72" i="5"/>
  <c r="AH70" i="5"/>
  <c r="AH68" i="5"/>
  <c r="AH66" i="5"/>
  <c r="Y14" i="5"/>
  <c r="AB17" i="5"/>
  <c r="AK17" i="5"/>
  <c r="AD23" i="5"/>
  <c r="AC24" i="5"/>
  <c r="AB25" i="5"/>
  <c r="AG28" i="5"/>
  <c r="AG29" i="5"/>
  <c r="AD31" i="5"/>
  <c r="AC32" i="5"/>
  <c r="AB33" i="5"/>
  <c r="AI37" i="5"/>
  <c r="AB41" i="5"/>
  <c r="AJ41" i="5"/>
  <c r="AI41" i="5"/>
  <c r="AB43" i="5"/>
  <c r="AJ43" i="5"/>
  <c r="AI43" i="5"/>
  <c r="AB45" i="5"/>
  <c r="AJ45" i="5"/>
  <c r="AI45" i="5"/>
  <c r="AB47" i="5"/>
  <c r="AJ47" i="5"/>
  <c r="AI47" i="5"/>
  <c r="AB49" i="5"/>
  <c r="AJ49" i="5"/>
  <c r="AI49" i="5"/>
  <c r="AF50" i="5"/>
  <c r="AB54" i="5"/>
  <c r="AI56" i="5"/>
  <c r="AB58" i="5"/>
  <c r="AJ58" i="5"/>
  <c r="AD62" i="5"/>
  <c r="I87" i="5"/>
  <c r="W87" i="5" s="1"/>
  <c r="AJ54" i="5"/>
  <c r="AG56" i="5"/>
  <c r="AE58" i="5"/>
  <c r="AE59" i="5"/>
  <c r="AM59" i="5"/>
  <c r="AE62" i="5"/>
  <c r="AM62" i="5"/>
  <c r="AE64" i="5"/>
  <c r="AM64" i="5"/>
  <c r="AL80" i="5"/>
  <c r="AD81" i="5"/>
  <c r="AF63" i="5"/>
  <c r="AF67" i="5"/>
  <c r="AF69" i="5"/>
  <c r="AF71" i="5"/>
  <c r="AF73" i="5"/>
  <c r="AF75" i="5"/>
  <c r="AF77" i="5"/>
  <c r="AE80" i="5"/>
  <c r="AD83" i="5"/>
  <c r="AL54" i="5"/>
  <c r="AM61" i="5"/>
  <c r="AG62" i="5"/>
  <c r="AG63" i="5"/>
  <c r="AG64" i="5"/>
  <c r="AI65" i="5"/>
  <c r="AC66" i="5"/>
  <c r="AK66" i="5"/>
  <c r="AC68" i="5"/>
  <c r="AK68" i="5"/>
  <c r="AC70" i="5"/>
  <c r="AK70" i="5"/>
  <c r="AC72" i="5"/>
  <c r="AK72" i="5"/>
  <c r="AC74" i="5"/>
  <c r="AK74" i="5"/>
  <c r="AC76" i="5"/>
  <c r="AK76" i="5"/>
  <c r="AC78" i="5"/>
  <c r="AK78" i="5"/>
  <c r="AH79" i="5"/>
  <c r="AF80" i="5"/>
  <c r="AM54" i="5"/>
  <c r="AI58" i="5"/>
  <c r="AH59" i="5"/>
  <c r="AG60" i="5"/>
  <c r="AI61" i="5"/>
  <c r="AJ65" i="5"/>
  <c r="AE65" i="5"/>
  <c r="AL68" i="5"/>
  <c r="AL70" i="5"/>
  <c r="AL72" i="5"/>
  <c r="AL76" i="5"/>
  <c r="AL78" i="5"/>
  <c r="AF82" i="5"/>
  <c r="AE54" i="5"/>
  <c r="AE55" i="5"/>
  <c r="AM55" i="5"/>
  <c r="AB57" i="5"/>
  <c r="AH60" i="5"/>
  <c r="AB61" i="5"/>
  <c r="AI63" i="5"/>
  <c r="AH65" i="5"/>
  <c r="AE66" i="5"/>
  <c r="AM66" i="5"/>
  <c r="AE67" i="5"/>
  <c r="AE68" i="5"/>
  <c r="AM68" i="5"/>
  <c r="AE69" i="5"/>
  <c r="AE70" i="5"/>
  <c r="AM70" i="5"/>
  <c r="AE71" i="5"/>
  <c r="AE72" i="5"/>
  <c r="AM72" i="5"/>
  <c r="AE73" i="5"/>
  <c r="AE74" i="5"/>
  <c r="AM74" i="5"/>
  <c r="AE75" i="5"/>
  <c r="AE76" i="5"/>
  <c r="AM76" i="5"/>
  <c r="AE78" i="5"/>
  <c r="AM78" i="5"/>
  <c r="AJ79" i="5"/>
  <c r="AH81" i="5"/>
  <c r="AE82" i="5"/>
  <c r="AE79" i="5"/>
  <c r="AE85" i="5"/>
  <c r="AE81" i="5"/>
  <c r="AE83" i="5"/>
  <c r="AM82" i="5"/>
  <c r="AM80" i="5"/>
  <c r="AM81" i="5"/>
  <c r="AM73" i="5"/>
  <c r="AM83" i="5"/>
  <c r="AM75" i="5"/>
  <c r="AM67" i="5"/>
  <c r="AM85" i="5"/>
  <c r="AM77" i="5"/>
  <c r="AM69" i="5"/>
  <c r="AM79" i="5"/>
  <c r="AM71" i="5"/>
  <c r="AE41" i="5"/>
  <c r="AE43" i="5"/>
  <c r="AE45" i="5"/>
  <c r="AE47" i="5"/>
  <c r="AE49" i="5"/>
  <c r="AF54" i="5"/>
  <c r="AE61" i="5"/>
  <c r="AB63" i="5"/>
  <c r="AF64" i="5"/>
  <c r="AD65" i="5"/>
  <c r="AF66" i="5"/>
  <c r="AJ67" i="5"/>
  <c r="AH67" i="5"/>
  <c r="AJ69" i="5"/>
  <c r="AH69" i="5"/>
  <c r="AJ71" i="5"/>
  <c r="AH71" i="5"/>
  <c r="AF72" i="5"/>
  <c r="AJ73" i="5"/>
  <c r="AH73" i="5"/>
  <c r="AF74" i="5"/>
  <c r="AJ75" i="5"/>
  <c r="AH75" i="5"/>
  <c r="AJ77" i="5"/>
  <c r="AH77" i="5"/>
  <c r="AE56" i="5"/>
  <c r="AE57" i="5"/>
  <c r="AM57" i="5"/>
  <c r="AB59" i="5"/>
  <c r="AJ60" i="5"/>
  <c r="AD61" i="5"/>
  <c r="AC62" i="5"/>
  <c r="AK62" i="5"/>
  <c r="AE63" i="5"/>
  <c r="AC64" i="5"/>
  <c r="AK64" i="5"/>
  <c r="AM65" i="5"/>
  <c r="AG66" i="5"/>
  <c r="AG68" i="5"/>
  <c r="AG70" i="5"/>
  <c r="AG72" i="5"/>
  <c r="AG74" i="5"/>
  <c r="AG76" i="5"/>
  <c r="AD79" i="5"/>
  <c r="AJ81" i="5"/>
  <c r="AJ84" i="5"/>
  <c r="AI54" i="5"/>
  <c r="AH55" i="5"/>
  <c r="AL62" i="5"/>
  <c r="AD63" i="5"/>
  <c r="AL64" i="5"/>
  <c r="AF65" i="5"/>
  <c r="AD67" i="5"/>
  <c r="AD69" i="5"/>
  <c r="AD71" i="5"/>
  <c r="AD73" i="5"/>
  <c r="AD75" i="5"/>
  <c r="AD77" i="5"/>
  <c r="AG85" i="5"/>
  <c r="AC65" i="5"/>
  <c r="AK65" i="5"/>
  <c r="AB68" i="5"/>
  <c r="AG69" i="5"/>
  <c r="AF70" i="5"/>
  <c r="AI71" i="5"/>
  <c r="AC73" i="5"/>
  <c r="AK73" i="5"/>
  <c r="AB76" i="5"/>
  <c r="AG77" i="5"/>
  <c r="AF78" i="5"/>
  <c r="AI79" i="5"/>
  <c r="AC81" i="5"/>
  <c r="AF83" i="5"/>
  <c r="AB84" i="5"/>
  <c r="AH85" i="5"/>
  <c r="AG80" i="5"/>
  <c r="AC84" i="5"/>
  <c r="AK84" i="5"/>
  <c r="AI85" i="5"/>
  <c r="AC63" i="5"/>
  <c r="AK63" i="5"/>
  <c r="AB66" i="5"/>
  <c r="AG67" i="5"/>
  <c r="AI69" i="5"/>
  <c r="AC71" i="5"/>
  <c r="AK71" i="5"/>
  <c r="AB74" i="5"/>
  <c r="AG75" i="5"/>
  <c r="AI77" i="5"/>
  <c r="AC79" i="5"/>
  <c r="AK79" i="5"/>
  <c r="AF81" i="5"/>
  <c r="AB82" i="5"/>
  <c r="AG83" i="5"/>
  <c r="AJ83" i="5"/>
  <c r="AD84" i="5"/>
  <c r="AL84" i="5"/>
  <c r="AB85" i="5"/>
  <c r="AJ85" i="5"/>
  <c r="AG78" i="5"/>
  <c r="AC82" i="5"/>
  <c r="AK82" i="5"/>
  <c r="AL83" i="5"/>
  <c r="AE84" i="5"/>
  <c r="AM84" i="5"/>
  <c r="AC85" i="5"/>
  <c r="AK85" i="5"/>
  <c r="AC61" i="5"/>
  <c r="AK61" i="5"/>
  <c r="AB64" i="5"/>
  <c r="AG65" i="5"/>
  <c r="AI67" i="5"/>
  <c r="AC69" i="5"/>
  <c r="AK69" i="5"/>
  <c r="AB72" i="5"/>
  <c r="AG73" i="5"/>
  <c r="AI75" i="5"/>
  <c r="AC77" i="5"/>
  <c r="AK77" i="5"/>
  <c r="AF79" i="5"/>
  <c r="AB80" i="5"/>
  <c r="AG81" i="5"/>
  <c r="AI83" i="5"/>
  <c r="AD85" i="5"/>
  <c r="AL85" i="5"/>
  <c r="AC80" i="5"/>
  <c r="AK80" i="5"/>
  <c r="AL81" i="5"/>
  <c r="AB83" i="5"/>
  <c r="AC67" i="5"/>
  <c r="AK67" i="5"/>
  <c r="AB70" i="5"/>
  <c r="AG71" i="5"/>
  <c r="AI73" i="5"/>
  <c r="AC75" i="5"/>
  <c r="AK75" i="5"/>
  <c r="AB78" i="5"/>
  <c r="AG79" i="5"/>
  <c r="AH29" i="3"/>
  <c r="AE85" i="3"/>
  <c r="AE83" i="3"/>
  <c r="AE81" i="3"/>
  <c r="AE79" i="3"/>
  <c r="AE77" i="3"/>
  <c r="AE75" i="3"/>
  <c r="AE73" i="3"/>
  <c r="AE71" i="3"/>
  <c r="AE69" i="3"/>
  <c r="AE67" i="3"/>
  <c r="AE61" i="3"/>
  <c r="AE48" i="3"/>
  <c r="AE47" i="3"/>
  <c r="AE60" i="3"/>
  <c r="AE58" i="3"/>
  <c r="AE46" i="3"/>
  <c r="AE65" i="3"/>
  <c r="AE45" i="3"/>
  <c r="AE63" i="3"/>
  <c r="AE44" i="3"/>
  <c r="AE56" i="3"/>
  <c r="AE50" i="3"/>
  <c r="AE54" i="3"/>
  <c r="AE49" i="3"/>
  <c r="AE42" i="3"/>
  <c r="AE43" i="3"/>
  <c r="AE37" i="3"/>
  <c r="AE35" i="3"/>
  <c r="AE33" i="3"/>
  <c r="AE31" i="3"/>
  <c r="AE29" i="3"/>
  <c r="AE27" i="3"/>
  <c r="AE25" i="3"/>
  <c r="AE40" i="3"/>
  <c r="AE38" i="3"/>
  <c r="AE36" i="3"/>
  <c r="AE34" i="3"/>
  <c r="AE32" i="3"/>
  <c r="AE30" i="3"/>
  <c r="AM85" i="3"/>
  <c r="AM83" i="3"/>
  <c r="AM81" i="3"/>
  <c r="AM79" i="3"/>
  <c r="AM77" i="3"/>
  <c r="AM75" i="3"/>
  <c r="AM73" i="3"/>
  <c r="AM71" i="3"/>
  <c r="AM69" i="3"/>
  <c r="AM67" i="3"/>
  <c r="AM63" i="3"/>
  <c r="AM65" i="3"/>
  <c r="AM61" i="3"/>
  <c r="AM50" i="3"/>
  <c r="AM56" i="3"/>
  <c r="AM48" i="3"/>
  <c r="AM46" i="3"/>
  <c r="AM60" i="3"/>
  <c r="AM58" i="3"/>
  <c r="AM54" i="3"/>
  <c r="AM44" i="3"/>
  <c r="AM37" i="3"/>
  <c r="AM35" i="3"/>
  <c r="AM33" i="3"/>
  <c r="AM31" i="3"/>
  <c r="AM29" i="3"/>
  <c r="AM27" i="3"/>
  <c r="AM25" i="3"/>
  <c r="AM42" i="3"/>
  <c r="AM36" i="3"/>
  <c r="AM34" i="3"/>
  <c r="AM32" i="3"/>
  <c r="AM30" i="3"/>
  <c r="AM28" i="3"/>
  <c r="AM40" i="3"/>
  <c r="AE17" i="3"/>
  <c r="AM17" i="3"/>
  <c r="AI18" i="3"/>
  <c r="AL19" i="3"/>
  <c r="AE20" i="3"/>
  <c r="AM20" i="3"/>
  <c r="AB21" i="3"/>
  <c r="AG22" i="3"/>
  <c r="AJ22" i="3"/>
  <c r="AE23" i="3"/>
  <c r="AL25" i="3"/>
  <c r="AF26" i="3"/>
  <c r="AD27" i="3"/>
  <c r="AL27" i="3"/>
  <c r="AF30" i="3"/>
  <c r="AD31" i="3"/>
  <c r="AL31" i="3"/>
  <c r="AC32" i="3"/>
  <c r="AK32" i="3"/>
  <c r="AH34" i="3"/>
  <c r="AH36" i="3"/>
  <c r="AG37" i="3"/>
  <c r="AH38" i="3"/>
  <c r="AL45" i="3"/>
  <c r="D14" i="3"/>
  <c r="AF76" i="3"/>
  <c r="AF68" i="3"/>
  <c r="AF57" i="3"/>
  <c r="AF60" i="3"/>
  <c r="AF82" i="3"/>
  <c r="AF81" i="3"/>
  <c r="AF83" i="3"/>
  <c r="AF78" i="3"/>
  <c r="AF70" i="3"/>
  <c r="AF59" i="3"/>
  <c r="AF77" i="3"/>
  <c r="AF69" i="3"/>
  <c r="AF42" i="3"/>
  <c r="AF37" i="3"/>
  <c r="AF35" i="3"/>
  <c r="AF44" i="3"/>
  <c r="AF50" i="3"/>
  <c r="AF48" i="3"/>
  <c r="W14" i="3"/>
  <c r="AF17" i="3"/>
  <c r="AB18" i="3"/>
  <c r="AI19" i="3"/>
  <c r="AM19" i="3"/>
  <c r="AI20" i="3"/>
  <c r="AC21" i="3"/>
  <c r="AK21" i="3"/>
  <c r="AL22" i="3"/>
  <c r="AF23" i="3"/>
  <c r="AB24" i="3"/>
  <c r="AG25" i="3"/>
  <c r="AG26" i="3"/>
  <c r="AC28" i="3"/>
  <c r="AK28" i="3"/>
  <c r="AJ29" i="3"/>
  <c r="AF29" i="3"/>
  <c r="AB30" i="3"/>
  <c r="AD32" i="3"/>
  <c r="AL32" i="3"/>
  <c r="AB33" i="3"/>
  <c r="AJ33" i="3"/>
  <c r="AJ39" i="3"/>
  <c r="AL82" i="3"/>
  <c r="AL84" i="3"/>
  <c r="AL75" i="3"/>
  <c r="AL67" i="3"/>
  <c r="AL74" i="3"/>
  <c r="AL66" i="3"/>
  <c r="AL73" i="3"/>
  <c r="AL62" i="3"/>
  <c r="AL81" i="3"/>
  <c r="AL80" i="3"/>
  <c r="AL72" i="3"/>
  <c r="AL79" i="3"/>
  <c r="AL71" i="3"/>
  <c r="AL78" i="3"/>
  <c r="AL70" i="3"/>
  <c r="AL77" i="3"/>
  <c r="AL69" i="3"/>
  <c r="AL76" i="3"/>
  <c r="AL68" i="3"/>
  <c r="AL64" i="3"/>
  <c r="AL44" i="3"/>
  <c r="AL17" i="3"/>
  <c r="AG54" i="3"/>
  <c r="AG38" i="3"/>
  <c r="AG36" i="3"/>
  <c r="AG34" i="3"/>
  <c r="AG32" i="3"/>
  <c r="AG30" i="3"/>
  <c r="AG28" i="3"/>
  <c r="X14" i="3"/>
  <c r="AG17" i="3"/>
  <c r="AK18" i="3"/>
  <c r="AG20" i="3"/>
  <c r="AC24" i="3"/>
  <c r="AK24" i="3"/>
  <c r="AD24" i="3"/>
  <c r="AH26" i="3"/>
  <c r="AJ26" i="3"/>
  <c r="AD28" i="3"/>
  <c r="AL28" i="3"/>
  <c r="AB35" i="3"/>
  <c r="AJ35" i="3"/>
  <c r="AC39" i="3"/>
  <c r="AD41" i="3"/>
  <c r="AL24" i="3"/>
  <c r="AH33" i="3"/>
  <c r="AH85" i="3"/>
  <c r="AH83" i="3"/>
  <c r="AH82" i="3"/>
  <c r="AH81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1" i="3"/>
  <c r="AH84" i="3"/>
  <c r="AH63" i="3"/>
  <c r="AH62" i="3"/>
  <c r="AH55" i="3"/>
  <c r="AH50" i="3"/>
  <c r="AH46" i="3"/>
  <c r="AH43" i="3"/>
  <c r="AH41" i="3"/>
  <c r="AH40" i="3"/>
  <c r="AH47" i="3"/>
  <c r="AH48" i="3"/>
  <c r="Y14" i="3"/>
  <c r="I52" i="3"/>
  <c r="AH17" i="3"/>
  <c r="AC19" i="3"/>
  <c r="AK19" i="3"/>
  <c r="AB22" i="3"/>
  <c r="AG23" i="3"/>
  <c r="AJ23" i="3"/>
  <c r="AF24" i="3"/>
  <c r="AI25" i="3"/>
  <c r="AG27" i="3"/>
  <c r="AE28" i="3"/>
  <c r="AD29" i="3"/>
  <c r="AL29" i="3"/>
  <c r="AG31" i="3"/>
  <c r="AF32" i="3"/>
  <c r="AD33" i="3"/>
  <c r="AL33" i="3"/>
  <c r="AC34" i="3"/>
  <c r="AK34" i="3"/>
  <c r="AC36" i="3"/>
  <c r="AK36" i="3"/>
  <c r="AB37" i="3"/>
  <c r="AJ37" i="3"/>
  <c r="AC38" i="3"/>
  <c r="AD39" i="3"/>
  <c r="AL39" i="3"/>
  <c r="AD40" i="3"/>
  <c r="AL40" i="3"/>
  <c r="G14" i="3"/>
  <c r="AI84" i="3"/>
  <c r="AI82" i="3"/>
  <c r="AI80" i="3"/>
  <c r="AI78" i="3"/>
  <c r="AI76" i="3"/>
  <c r="AI74" i="3"/>
  <c r="AI72" i="3"/>
  <c r="AI70" i="3"/>
  <c r="AI68" i="3"/>
  <c r="AI66" i="3"/>
  <c r="AI64" i="3"/>
  <c r="AI45" i="3"/>
  <c r="AI54" i="3"/>
  <c r="AI62" i="3"/>
  <c r="AI55" i="3"/>
  <c r="AI43" i="3"/>
  <c r="AI56" i="3"/>
  <c r="AI59" i="3"/>
  <c r="AI49" i="3"/>
  <c r="AI57" i="3"/>
  <c r="AI47" i="3"/>
  <c r="AI41" i="3"/>
  <c r="AI38" i="3"/>
  <c r="AI36" i="3"/>
  <c r="AI34" i="3"/>
  <c r="AI32" i="3"/>
  <c r="AI30" i="3"/>
  <c r="AI28" i="3"/>
  <c r="AI26" i="3"/>
  <c r="AI39" i="3"/>
  <c r="AI37" i="3"/>
  <c r="AI35" i="3"/>
  <c r="AI33" i="3"/>
  <c r="AI31" i="3"/>
  <c r="AI29" i="3"/>
  <c r="AI17" i="3"/>
  <c r="AH21" i="3"/>
  <c r="AC22" i="3"/>
  <c r="AK22" i="3"/>
  <c r="AL23" i="3"/>
  <c r="AE24" i="3"/>
  <c r="AM24" i="3"/>
  <c r="AH27" i="3"/>
  <c r="AF28" i="3"/>
  <c r="AH31" i="3"/>
  <c r="AD34" i="3"/>
  <c r="AL34" i="3"/>
  <c r="AD35" i="3"/>
  <c r="AL35" i="3"/>
  <c r="AD36" i="3"/>
  <c r="AL36" i="3"/>
  <c r="AD38" i="3"/>
  <c r="AL38" i="3"/>
  <c r="AM43" i="3"/>
  <c r="AD84" i="3"/>
  <c r="AD50" i="3"/>
  <c r="AD48" i="3"/>
  <c r="AD46" i="3"/>
  <c r="AD65" i="3"/>
  <c r="AD63" i="3"/>
  <c r="AD42" i="3"/>
  <c r="AD44" i="3"/>
  <c r="AB55" i="3"/>
  <c r="AB54" i="3"/>
  <c r="AB59" i="3"/>
  <c r="AB56" i="3"/>
  <c r="AB60" i="3"/>
  <c r="AB58" i="3"/>
  <c r="AB62" i="3"/>
  <c r="AB38" i="3"/>
  <c r="AB36" i="3"/>
  <c r="AB34" i="3"/>
  <c r="AB41" i="3"/>
  <c r="AB44" i="3"/>
  <c r="AB45" i="3"/>
  <c r="AJ55" i="3"/>
  <c r="AJ50" i="3"/>
  <c r="AJ65" i="3"/>
  <c r="AJ63" i="3"/>
  <c r="AJ56" i="3"/>
  <c r="AJ59" i="3"/>
  <c r="AJ48" i="3"/>
  <c r="AJ61" i="3"/>
  <c r="AJ60" i="3"/>
  <c r="AJ58" i="3"/>
  <c r="AJ41" i="3"/>
  <c r="AJ40" i="3"/>
  <c r="AJ38" i="3"/>
  <c r="AJ36" i="3"/>
  <c r="AJ34" i="3"/>
  <c r="AJ47" i="3"/>
  <c r="AJ44" i="3"/>
  <c r="AJ17" i="3"/>
  <c r="AB20" i="3"/>
  <c r="AG21" i="3"/>
  <c r="AJ21" i="3"/>
  <c r="AI23" i="3"/>
  <c r="AI24" i="3"/>
  <c r="AC25" i="3"/>
  <c r="AK25" i="3"/>
  <c r="AC26" i="3"/>
  <c r="AK26" i="3"/>
  <c r="AI27" i="3"/>
  <c r="AB28" i="3"/>
  <c r="AC30" i="3"/>
  <c r="AK30" i="3"/>
  <c r="AJ32" i="3"/>
  <c r="AD37" i="3"/>
  <c r="AL37" i="3"/>
  <c r="AF39" i="3"/>
  <c r="AJ46" i="3"/>
  <c r="AD17" i="3"/>
  <c r="AC57" i="3"/>
  <c r="AC49" i="3"/>
  <c r="AC47" i="3"/>
  <c r="AC62" i="3"/>
  <c r="AC43" i="3"/>
  <c r="AC37" i="3"/>
  <c r="AC35" i="3"/>
  <c r="AC33" i="3"/>
  <c r="AC31" i="3"/>
  <c r="AC29" i="3"/>
  <c r="AC27" i="3"/>
  <c r="AK57" i="3"/>
  <c r="AK37" i="3"/>
  <c r="AK35" i="3"/>
  <c r="AK33" i="3"/>
  <c r="AK31" i="3"/>
  <c r="AK29" i="3"/>
  <c r="AK27" i="3"/>
  <c r="AC17" i="3"/>
  <c r="AK17" i="3"/>
  <c r="AC20" i="3"/>
  <c r="AK20" i="3"/>
  <c r="AL21" i="3"/>
  <c r="AB23" i="3"/>
  <c r="AG24" i="3"/>
  <c r="AJ24" i="3"/>
  <c r="AD26" i="3"/>
  <c r="AL26" i="3"/>
  <c r="AJ27" i="3"/>
  <c r="AJ28" i="3"/>
  <c r="AG29" i="3"/>
  <c r="AD30" i="3"/>
  <c r="AL30" i="3"/>
  <c r="AB31" i="3"/>
  <c r="AJ31" i="3"/>
  <c r="AG33" i="3"/>
  <c r="AF34" i="3"/>
  <c r="AF36" i="3"/>
  <c r="AF38" i="3"/>
  <c r="AH35" i="3"/>
  <c r="AH37" i="3"/>
  <c r="AE39" i="3"/>
  <c r="AM39" i="3"/>
  <c r="AI40" i="3"/>
  <c r="AF41" i="3"/>
  <c r="AL41" i="3"/>
  <c r="AH42" i="3"/>
  <c r="AG44" i="3"/>
  <c r="AB46" i="3"/>
  <c r="AF47" i="3"/>
  <c r="AK49" i="3"/>
  <c r="AH49" i="3"/>
  <c r="AB40" i="3"/>
  <c r="AG41" i="3"/>
  <c r="AF43" i="3"/>
  <c r="AH44" i="3"/>
  <c r="AC46" i="3"/>
  <c r="AK46" i="3"/>
  <c r="AI48" i="3"/>
  <c r="AD49" i="3"/>
  <c r="AL49" i="3"/>
  <c r="AG50" i="3"/>
  <c r="AI58" i="3"/>
  <c r="AB27" i="3"/>
  <c r="AB29" i="3"/>
  <c r="AG39" i="3"/>
  <c r="AC40" i="3"/>
  <c r="AK40" i="3"/>
  <c r="AG42" i="3"/>
  <c r="AI44" i="3"/>
  <c r="AJ45" i="3"/>
  <c r="AL46" i="3"/>
  <c r="AM49" i="3"/>
  <c r="AB57" i="3"/>
  <c r="AJ57" i="3"/>
  <c r="AD61" i="3"/>
  <c r="AK45" i="3"/>
  <c r="AF49" i="3"/>
  <c r="AI50" i="3"/>
  <c r="AK55" i="3"/>
  <c r="AC59" i="3"/>
  <c r="AF40" i="3"/>
  <c r="AI42" i="3"/>
  <c r="AD43" i="3"/>
  <c r="AC44" i="3"/>
  <c r="AK44" i="3"/>
  <c r="AD45" i="3"/>
  <c r="AB47" i="3"/>
  <c r="AL48" i="3"/>
  <c r="AD56" i="3"/>
  <c r="AL56" i="3"/>
  <c r="AK38" i="3"/>
  <c r="AB39" i="3"/>
  <c r="AC41" i="3"/>
  <c r="AK41" i="3"/>
  <c r="AB42" i="3"/>
  <c r="AJ42" i="3"/>
  <c r="AB43" i="3"/>
  <c r="AJ43" i="3"/>
  <c r="AM45" i="3"/>
  <c r="AG46" i="3"/>
  <c r="AK47" i="3"/>
  <c r="AM55" i="3"/>
  <c r="AM57" i="3"/>
  <c r="AM59" i="3"/>
  <c r="AG60" i="3"/>
  <c r="AK39" i="3"/>
  <c r="AG40" i="3"/>
  <c r="AC42" i="3"/>
  <c r="AK43" i="3"/>
  <c r="AF45" i="3"/>
  <c r="AD47" i="3"/>
  <c r="AL47" i="3"/>
  <c r="AL50" i="3"/>
  <c r="AF54" i="3"/>
  <c r="AF55" i="3"/>
  <c r="AF56" i="3"/>
  <c r="AF58" i="3"/>
  <c r="AE41" i="3"/>
  <c r="AM41" i="3"/>
  <c r="AL42" i="3"/>
  <c r="AL43" i="3"/>
  <c r="AI46" i="3"/>
  <c r="AM47" i="3"/>
  <c r="AG48" i="3"/>
  <c r="AB49" i="3"/>
  <c r="AJ49" i="3"/>
  <c r="AE55" i="3"/>
  <c r="AG56" i="3"/>
  <c r="AG58" i="3"/>
  <c r="AI60" i="3"/>
  <c r="AC64" i="3"/>
  <c r="AG49" i="3"/>
  <c r="AD54" i="3"/>
  <c r="AD55" i="3"/>
  <c r="AL55" i="3"/>
  <c r="AC55" i="3"/>
  <c r="AG57" i="3"/>
  <c r="AH57" i="3"/>
  <c r="AH58" i="3"/>
  <c r="AD59" i="3"/>
  <c r="AL59" i="3"/>
  <c r="AE59" i="3"/>
  <c r="AH60" i="3"/>
  <c r="AL61" i="3"/>
  <c r="AG62" i="3"/>
  <c r="AK64" i="3"/>
  <c r="AC66" i="3"/>
  <c r="AK66" i="3"/>
  <c r="AB67" i="3"/>
  <c r="AJ67" i="3"/>
  <c r="AG70" i="3"/>
  <c r="AD73" i="3"/>
  <c r="AC74" i="3"/>
  <c r="AK74" i="3"/>
  <c r="AB75" i="3"/>
  <c r="AJ75" i="3"/>
  <c r="AG78" i="3"/>
  <c r="AD81" i="3"/>
  <c r="AD82" i="3"/>
  <c r="AI63" i="3"/>
  <c r="AD64" i="3"/>
  <c r="AG65" i="3"/>
  <c r="AD66" i="3"/>
  <c r="AC67" i="3"/>
  <c r="AK67" i="3"/>
  <c r="AB68" i="3"/>
  <c r="AJ68" i="3"/>
  <c r="AG71" i="3"/>
  <c r="AD74" i="3"/>
  <c r="AC75" i="3"/>
  <c r="AK75" i="3"/>
  <c r="AB76" i="3"/>
  <c r="AJ76" i="3"/>
  <c r="AG79" i="3"/>
  <c r="AF84" i="3"/>
  <c r="AF85" i="3"/>
  <c r="AG43" i="3"/>
  <c r="AF61" i="3"/>
  <c r="AH65" i="3"/>
  <c r="AD67" i="3"/>
  <c r="AC68" i="3"/>
  <c r="AK68" i="3"/>
  <c r="AB69" i="3"/>
  <c r="AJ69" i="3"/>
  <c r="AF71" i="3"/>
  <c r="AG72" i="3"/>
  <c r="AD75" i="3"/>
  <c r="AC76" i="3"/>
  <c r="AK76" i="3"/>
  <c r="AB77" i="3"/>
  <c r="AJ77" i="3"/>
  <c r="AF79" i="3"/>
  <c r="AG80" i="3"/>
  <c r="AC48" i="3"/>
  <c r="AK48" i="3"/>
  <c r="AG55" i="3"/>
  <c r="AH56" i="3"/>
  <c r="AC58" i="3"/>
  <c r="AK58" i="3"/>
  <c r="AG59" i="3"/>
  <c r="AC60" i="3"/>
  <c r="AK60" i="3"/>
  <c r="AG61" i="3"/>
  <c r="AJ62" i="3"/>
  <c r="AF64" i="3"/>
  <c r="AI65" i="3"/>
  <c r="AD68" i="3"/>
  <c r="AC69" i="3"/>
  <c r="AK69" i="3"/>
  <c r="AB70" i="3"/>
  <c r="AJ70" i="3"/>
  <c r="AF72" i="3"/>
  <c r="AG73" i="3"/>
  <c r="AD76" i="3"/>
  <c r="AC77" i="3"/>
  <c r="AK77" i="3"/>
  <c r="AB78" i="3"/>
  <c r="AJ78" i="3"/>
  <c r="AF80" i="3"/>
  <c r="AK42" i="3"/>
  <c r="AG45" i="3"/>
  <c r="AB48" i="3"/>
  <c r="AH54" i="3"/>
  <c r="AD58" i="3"/>
  <c r="AL58" i="3"/>
  <c r="AH59" i="3"/>
  <c r="AK59" i="3"/>
  <c r="AD60" i="3"/>
  <c r="AL60" i="3"/>
  <c r="AK62" i="3"/>
  <c r="AL63" i="3"/>
  <c r="AG64" i="3"/>
  <c r="AG66" i="3"/>
  <c r="AD69" i="3"/>
  <c r="AC70" i="3"/>
  <c r="AK70" i="3"/>
  <c r="AB71" i="3"/>
  <c r="AJ71" i="3"/>
  <c r="AF73" i="3"/>
  <c r="AG74" i="3"/>
  <c r="AD77" i="3"/>
  <c r="AC78" i="3"/>
  <c r="AK78" i="3"/>
  <c r="AB79" i="3"/>
  <c r="AJ79" i="3"/>
  <c r="AH45" i="3"/>
  <c r="AF46" i="3"/>
  <c r="AC50" i="3"/>
  <c r="AK50" i="3"/>
  <c r="I87" i="3"/>
  <c r="AD57" i="3"/>
  <c r="AL57" i="3"/>
  <c r="AI61" i="3"/>
  <c r="AD62" i="3"/>
  <c r="AB64" i="3"/>
  <c r="AF66" i="3"/>
  <c r="AG67" i="3"/>
  <c r="AD70" i="3"/>
  <c r="AC71" i="3"/>
  <c r="AK71" i="3"/>
  <c r="AB72" i="3"/>
  <c r="AJ72" i="3"/>
  <c r="AF74" i="3"/>
  <c r="AG75" i="3"/>
  <c r="AD78" i="3"/>
  <c r="AC79" i="3"/>
  <c r="AK79" i="3"/>
  <c r="AB80" i="3"/>
  <c r="AJ80" i="3"/>
  <c r="AB83" i="3"/>
  <c r="AJ83" i="3"/>
  <c r="AG47" i="3"/>
  <c r="AB50" i="3"/>
  <c r="AC54" i="3"/>
  <c r="AK54" i="3"/>
  <c r="AJ54" i="3"/>
  <c r="AC56" i="3"/>
  <c r="AK56" i="3"/>
  <c r="AE57" i="3"/>
  <c r="AF63" i="3"/>
  <c r="AL65" i="3"/>
  <c r="AF67" i="3"/>
  <c r="AG68" i="3"/>
  <c r="AD71" i="3"/>
  <c r="AC72" i="3"/>
  <c r="AK72" i="3"/>
  <c r="AB73" i="3"/>
  <c r="AJ73" i="3"/>
  <c r="AF75" i="3"/>
  <c r="AG76" i="3"/>
  <c r="AD79" i="3"/>
  <c r="AC80" i="3"/>
  <c r="AK80" i="3"/>
  <c r="AB81" i="3"/>
  <c r="AJ81" i="3"/>
  <c r="AB82" i="3"/>
  <c r="AJ82" i="3"/>
  <c r="AC83" i="3"/>
  <c r="AK83" i="3"/>
  <c r="AC84" i="3"/>
  <c r="AK84" i="3"/>
  <c r="AL54" i="3"/>
  <c r="AF62" i="3"/>
  <c r="AG63" i="3"/>
  <c r="AJ64" i="3"/>
  <c r="AB66" i="3"/>
  <c r="AJ66" i="3"/>
  <c r="AG69" i="3"/>
  <c r="AD72" i="3"/>
  <c r="AC73" i="3"/>
  <c r="AK73" i="3"/>
  <c r="AB74" i="3"/>
  <c r="AJ74" i="3"/>
  <c r="AG77" i="3"/>
  <c r="AD80" i="3"/>
  <c r="AC81" i="3"/>
  <c r="AK81" i="3"/>
  <c r="AC82" i="3"/>
  <c r="AK82" i="3"/>
  <c r="AD83" i="3"/>
  <c r="AG85" i="3"/>
  <c r="AC61" i="3"/>
  <c r="AK61" i="3"/>
  <c r="AB61" i="3"/>
  <c r="AE62" i="3"/>
  <c r="AM62" i="3"/>
  <c r="AC65" i="3"/>
  <c r="AK65" i="3"/>
  <c r="AB65" i="3"/>
  <c r="AE66" i="3"/>
  <c r="AM66" i="3"/>
  <c r="AE68" i="3"/>
  <c r="AM68" i="3"/>
  <c r="AE70" i="3"/>
  <c r="AM70" i="3"/>
  <c r="AE72" i="3"/>
  <c r="AM72" i="3"/>
  <c r="AE74" i="3"/>
  <c r="AM74" i="3"/>
  <c r="AE76" i="3"/>
  <c r="AM76" i="3"/>
  <c r="AE78" i="3"/>
  <c r="AM78" i="3"/>
  <c r="AE80" i="3"/>
  <c r="AM80" i="3"/>
  <c r="AE82" i="3"/>
  <c r="AM82" i="3"/>
  <c r="AE84" i="3"/>
  <c r="AM84" i="3"/>
  <c r="AL83" i="3"/>
  <c r="AG81" i="3"/>
  <c r="AG82" i="3"/>
  <c r="AG83" i="3"/>
  <c r="AG84" i="3"/>
  <c r="AB85" i="3"/>
  <c r="AJ85" i="3"/>
  <c r="AF65" i="3"/>
  <c r="AC85" i="3"/>
  <c r="AK85" i="3"/>
  <c r="AC63" i="3"/>
  <c r="AK63" i="3"/>
  <c r="AB63" i="3"/>
  <c r="AE64" i="3"/>
  <c r="AM64" i="3"/>
  <c r="AI67" i="3"/>
  <c r="AI69" i="3"/>
  <c r="AI71" i="3"/>
  <c r="AI73" i="3"/>
  <c r="AI75" i="3"/>
  <c r="AI77" i="3"/>
  <c r="AI79" i="3"/>
  <c r="AI81" i="3"/>
  <c r="AI83" i="3"/>
  <c r="AD85" i="3"/>
  <c r="AH64" i="3"/>
  <c r="AB84" i="3"/>
  <c r="AJ84" i="3"/>
  <c r="AI85" i="3"/>
  <c r="AL85" i="3"/>
  <c r="AE21" i="2"/>
  <c r="AH29" i="2"/>
  <c r="AM31" i="2"/>
  <c r="AM37" i="2"/>
  <c r="AC76" i="2"/>
  <c r="AC72" i="2"/>
  <c r="AC59" i="2"/>
  <c r="AC43" i="2"/>
  <c r="AC35" i="2"/>
  <c r="AC41" i="2"/>
  <c r="AC39" i="2"/>
  <c r="AC64" i="2"/>
  <c r="AC62" i="2"/>
  <c r="AK74" i="2"/>
  <c r="AK78" i="2"/>
  <c r="AK82" i="2"/>
  <c r="AK66" i="2"/>
  <c r="AK39" i="2"/>
  <c r="AK49" i="2"/>
  <c r="Z14" i="2"/>
  <c r="AC22" i="2"/>
  <c r="AK23" i="2"/>
  <c r="AK29" i="2"/>
  <c r="AM21" i="2"/>
  <c r="AE37" i="2"/>
  <c r="AE25" i="2"/>
  <c r="AM25" i="2"/>
  <c r="AC27" i="2"/>
  <c r="AC31" i="2"/>
  <c r="AK35" i="2"/>
  <c r="AM81" i="2"/>
  <c r="AM77" i="2"/>
  <c r="AM73" i="2"/>
  <c r="AM69" i="2"/>
  <c r="AM65" i="2"/>
  <c r="AM61" i="2"/>
  <c r="AM85" i="2"/>
  <c r="AM48" i="2"/>
  <c r="AM83" i="2"/>
  <c r="AM46" i="2"/>
  <c r="AM63" i="2"/>
  <c r="AM56" i="2"/>
  <c r="AM67" i="2"/>
  <c r="AM75" i="2"/>
  <c r="AM71" i="2"/>
  <c r="AM44" i="2"/>
  <c r="AM36" i="2"/>
  <c r="AM50" i="2"/>
  <c r="AM42" i="2"/>
  <c r="AM34" i="2"/>
  <c r="AM40" i="2"/>
  <c r="AM79" i="2"/>
  <c r="AM58" i="2"/>
  <c r="AM49" i="2"/>
  <c r="AM32" i="2"/>
  <c r="AM26" i="2"/>
  <c r="AM24" i="2"/>
  <c r="AM22" i="2"/>
  <c r="AM20" i="2"/>
  <c r="AM18" i="2"/>
  <c r="AM38" i="2"/>
  <c r="AM30" i="2"/>
  <c r="AM28" i="2"/>
  <c r="AM54" i="2"/>
  <c r="AM19" i="2"/>
  <c r="AG17" i="2"/>
  <c r="AC20" i="2"/>
  <c r="AK21" i="2"/>
  <c r="AG33" i="2"/>
  <c r="AC17" i="2"/>
  <c r="AC18" i="2"/>
  <c r="AE23" i="2"/>
  <c r="AM23" i="2"/>
  <c r="AC25" i="2"/>
  <c r="AM29" i="2"/>
  <c r="AD30" i="2"/>
  <c r="AL30" i="2"/>
  <c r="AK33" i="2"/>
  <c r="AE83" i="2"/>
  <c r="AE85" i="2"/>
  <c r="AE81" i="2"/>
  <c r="AE63" i="2"/>
  <c r="AE61" i="2"/>
  <c r="AE58" i="2"/>
  <c r="AE71" i="2"/>
  <c r="AE69" i="2"/>
  <c r="AE56" i="2"/>
  <c r="AE75" i="2"/>
  <c r="AE73" i="2"/>
  <c r="AE55" i="2"/>
  <c r="AE79" i="2"/>
  <c r="AE77" i="2"/>
  <c r="AE54" i="2"/>
  <c r="AE59" i="2"/>
  <c r="AE48" i="2"/>
  <c r="AE60" i="2"/>
  <c r="AE42" i="2"/>
  <c r="AE34" i="2"/>
  <c r="AE65" i="2"/>
  <c r="AE57" i="2"/>
  <c r="AE46" i="2"/>
  <c r="AE41" i="2"/>
  <c r="AE33" i="2"/>
  <c r="AE40" i="2"/>
  <c r="AE32" i="2"/>
  <c r="AE67" i="2"/>
  <c r="AE39" i="2"/>
  <c r="AE38" i="2"/>
  <c r="AE50" i="2"/>
  <c r="AE36" i="2"/>
  <c r="AE26" i="2"/>
  <c r="AE24" i="2"/>
  <c r="AE22" i="2"/>
  <c r="AE20" i="2"/>
  <c r="AE18" i="2"/>
  <c r="AE31" i="2"/>
  <c r="AE44" i="2"/>
  <c r="AE28" i="2"/>
  <c r="X14" i="2"/>
  <c r="AE45" i="2"/>
  <c r="AE19" i="2"/>
  <c r="AE17" i="2"/>
  <c r="AC19" i="2"/>
  <c r="AC24" i="2"/>
  <c r="AK25" i="2"/>
  <c r="AK17" i="2"/>
  <c r="AK19" i="2"/>
  <c r="AE27" i="2"/>
  <c r="AM27" i="2"/>
  <c r="AK41" i="2"/>
  <c r="AD65" i="2"/>
  <c r="AL65" i="2"/>
  <c r="AC70" i="2"/>
  <c r="AB75" i="2"/>
  <c r="AJ75" i="2"/>
  <c r="AD84" i="2"/>
  <c r="AD76" i="2"/>
  <c r="AD75" i="2"/>
  <c r="AD73" i="2"/>
  <c r="AD68" i="2"/>
  <c r="AD63" i="2"/>
  <c r="AD58" i="2"/>
  <c r="AD35" i="2"/>
  <c r="AD60" i="2"/>
  <c r="AD42" i="2"/>
  <c r="AD34" i="2"/>
  <c r="AD77" i="2"/>
  <c r="AD61" i="2"/>
  <c r="AD54" i="2"/>
  <c r="AD49" i="2"/>
  <c r="AD40" i="2"/>
  <c r="AL84" i="2"/>
  <c r="AL61" i="2"/>
  <c r="AL76" i="2"/>
  <c r="AL63" i="2"/>
  <c r="AL73" i="2"/>
  <c r="AL71" i="2"/>
  <c r="AL69" i="2"/>
  <c r="AL77" i="2"/>
  <c r="AL67" i="2"/>
  <c r="AL45" i="2"/>
  <c r="AL48" i="2"/>
  <c r="AL81" i="2"/>
  <c r="AL64" i="2"/>
  <c r="AL62" i="2"/>
  <c r="AL46" i="2"/>
  <c r="AL17" i="2"/>
  <c r="AH18" i="2"/>
  <c r="AL19" i="2"/>
  <c r="AH20" i="2"/>
  <c r="AL21" i="2"/>
  <c r="AH22" i="2"/>
  <c r="AL23" i="2"/>
  <c r="AH24" i="2"/>
  <c r="AL25" i="2"/>
  <c r="AH26" i="2"/>
  <c r="AL27" i="2"/>
  <c r="AI29" i="2"/>
  <c r="AF30" i="2"/>
  <c r="AJ31" i="2"/>
  <c r="AB32" i="2"/>
  <c r="AL35" i="2"/>
  <c r="AH36" i="2"/>
  <c r="AF37" i="2"/>
  <c r="AD41" i="2"/>
  <c r="AL41" i="2"/>
  <c r="AJ43" i="2"/>
  <c r="AD44" i="2"/>
  <c r="AL44" i="2"/>
  <c r="AI54" i="2"/>
  <c r="AF55" i="2"/>
  <c r="AB72" i="2"/>
  <c r="AJ72" i="2"/>
  <c r="AJ73" i="2"/>
  <c r="AB74" i="2"/>
  <c r="AK28" i="2"/>
  <c r="AG69" i="2"/>
  <c r="AF84" i="2"/>
  <c r="AF63" i="2"/>
  <c r="AF58" i="2"/>
  <c r="AF41" i="2"/>
  <c r="AF71" i="2"/>
  <c r="AF56" i="2"/>
  <c r="AF40" i="2"/>
  <c r="AF32" i="2"/>
  <c r="AF69" i="2"/>
  <c r="AF54" i="2"/>
  <c r="AF64" i="2"/>
  <c r="AF47" i="2"/>
  <c r="W14" i="2"/>
  <c r="AF17" i="2"/>
  <c r="AB18" i="2"/>
  <c r="AB20" i="2"/>
  <c r="AB22" i="2"/>
  <c r="AJ22" i="2"/>
  <c r="AF23" i="2"/>
  <c r="AB24" i="2"/>
  <c r="AJ24" i="2"/>
  <c r="AF25" i="2"/>
  <c r="AB26" i="2"/>
  <c r="AJ26" i="2"/>
  <c r="AF27" i="2"/>
  <c r="AB28" i="2"/>
  <c r="AC29" i="2"/>
  <c r="AD29" i="2"/>
  <c r="AG30" i="2"/>
  <c r="AI31" i="2"/>
  <c r="AG32" i="2"/>
  <c r="AB33" i="2"/>
  <c r="AL38" i="2"/>
  <c r="AM39" i="2"/>
  <c r="AC40" i="2"/>
  <c r="AK40" i="2"/>
  <c r="AI42" i="2"/>
  <c r="AG42" i="2"/>
  <c r="AD43" i="2"/>
  <c r="AL43" i="2"/>
  <c r="AC45" i="2"/>
  <c r="AK45" i="2"/>
  <c r="AH46" i="2"/>
  <c r="AL47" i="2"/>
  <c r="AF49" i="2"/>
  <c r="AL55" i="2"/>
  <c r="AH58" i="2"/>
  <c r="AH59" i="2"/>
  <c r="AH66" i="2"/>
  <c r="AD66" i="2"/>
  <c r="AD71" i="2"/>
  <c r="AD74" i="2"/>
  <c r="AL74" i="2"/>
  <c r="AC78" i="2"/>
  <c r="AG77" i="2"/>
  <c r="AG85" i="2"/>
  <c r="AG65" i="2"/>
  <c r="AG46" i="2"/>
  <c r="AG40" i="2"/>
  <c r="AG73" i="2"/>
  <c r="AG81" i="2"/>
  <c r="AK18" i="2"/>
  <c r="AK20" i="2"/>
  <c r="AK22" i="2"/>
  <c r="AK24" i="2"/>
  <c r="AC26" i="2"/>
  <c r="AK26" i="2"/>
  <c r="AL29" i="2"/>
  <c r="AE29" i="2"/>
  <c r="AK31" i="2"/>
  <c r="AI32" i="2"/>
  <c r="AG35" i="2"/>
  <c r="AD37" i="2"/>
  <c r="AF39" i="2"/>
  <c r="AL40" i="2"/>
  <c r="AH42" i="2"/>
  <c r="AE43" i="2"/>
  <c r="AM43" i="2"/>
  <c r="AG44" i="2"/>
  <c r="AD45" i="2"/>
  <c r="AM47" i="2"/>
  <c r="AD50" i="2"/>
  <c r="AL50" i="2"/>
  <c r="AI56" i="2"/>
  <c r="AJ56" i="2"/>
  <c r="AM57" i="2"/>
  <c r="AJ60" i="2"/>
  <c r="AF61" i="2"/>
  <c r="AJ63" i="2"/>
  <c r="AH64" i="2"/>
  <c r="AF82" i="2"/>
  <c r="AC28" i="2"/>
  <c r="AK47" i="2"/>
  <c r="AH85" i="2"/>
  <c r="AH77" i="2"/>
  <c r="AH62" i="2"/>
  <c r="AH74" i="2"/>
  <c r="AH72" i="2"/>
  <c r="AH78" i="2"/>
  <c r="AH68" i="2"/>
  <c r="AH61" i="2"/>
  <c r="AH56" i="2"/>
  <c r="AH69" i="2"/>
  <c r="AH54" i="2"/>
  <c r="AH38" i="2"/>
  <c r="AH30" i="2"/>
  <c r="AH67" i="2"/>
  <c r="AH47" i="2"/>
  <c r="AH44" i="2"/>
  <c r="Y14" i="2"/>
  <c r="I52" i="2"/>
  <c r="AH17" i="2"/>
  <c r="AH19" i="2"/>
  <c r="AD20" i="2"/>
  <c r="AL20" i="2"/>
  <c r="AH21" i="2"/>
  <c r="AD22" i="2"/>
  <c r="AL22" i="2"/>
  <c r="AH23" i="2"/>
  <c r="AD24" i="2"/>
  <c r="AL24" i="2"/>
  <c r="AH25" i="2"/>
  <c r="AD26" i="2"/>
  <c r="AL26" i="2"/>
  <c r="AH27" i="2"/>
  <c r="AF29" i="2"/>
  <c r="AF31" i="2"/>
  <c r="AL31" i="2"/>
  <c r="AJ32" i="2"/>
  <c r="AD33" i="2"/>
  <c r="AF33" i="2"/>
  <c r="AG36" i="2"/>
  <c r="AJ37" i="2"/>
  <c r="AB39" i="2"/>
  <c r="AM45" i="2"/>
  <c r="AH49" i="2"/>
  <c r="AJ55" i="2"/>
  <c r="AF57" i="2"/>
  <c r="AJ68" i="2"/>
  <c r="AL70" i="2"/>
  <c r="AF72" i="2"/>
  <c r="AF73" i="2"/>
  <c r="AH76" i="2"/>
  <c r="AK32" i="2"/>
  <c r="AM41" i="2"/>
  <c r="AK43" i="2"/>
  <c r="AI82" i="2"/>
  <c r="AI80" i="2"/>
  <c r="AI55" i="2"/>
  <c r="AI84" i="2"/>
  <c r="AI62" i="2"/>
  <c r="AI66" i="2"/>
  <c r="AI64" i="2"/>
  <c r="AI70" i="2"/>
  <c r="AI68" i="2"/>
  <c r="AI59" i="2"/>
  <c r="AI78" i="2"/>
  <c r="AI76" i="2"/>
  <c r="AI57" i="2"/>
  <c r="AI49" i="2"/>
  <c r="AI39" i="2"/>
  <c r="AI38" i="2"/>
  <c r="AI74" i="2"/>
  <c r="AI47" i="2"/>
  <c r="AI37" i="2"/>
  <c r="AI50" i="2"/>
  <c r="AI48" i="2"/>
  <c r="AI45" i="2"/>
  <c r="AI43" i="2"/>
  <c r="AI35" i="2"/>
  <c r="AI17" i="2"/>
  <c r="AI19" i="2"/>
  <c r="AI21" i="2"/>
  <c r="AI23" i="2"/>
  <c r="AI25" i="2"/>
  <c r="AI27" i="2"/>
  <c r="AF28" i="2"/>
  <c r="AJ30" i="2"/>
  <c r="AB30" i="2"/>
  <c r="AM33" i="2"/>
  <c r="AI33" i="2"/>
  <c r="AB34" i="2"/>
  <c r="AC37" i="2"/>
  <c r="AK37" i="2"/>
  <c r="AH37" i="2"/>
  <c r="AI41" i="2"/>
  <c r="AL42" i="2"/>
  <c r="AG43" i="2"/>
  <c r="AI44" i="2"/>
  <c r="AF44" i="2"/>
  <c r="AJ46" i="2"/>
  <c r="AC55" i="2"/>
  <c r="AK59" i="2"/>
  <c r="AC63" i="2"/>
  <c r="AK63" i="2"/>
  <c r="AC68" i="2"/>
  <c r="AK68" i="2"/>
  <c r="AI72" i="2"/>
  <c r="AL75" i="2"/>
  <c r="AF81" i="2"/>
  <c r="AC32" i="2"/>
  <c r="AE35" i="2"/>
  <c r="AM35" i="2"/>
  <c r="AB40" i="2"/>
  <c r="AC47" i="2"/>
  <c r="AG56" i="2"/>
  <c r="AF67" i="2"/>
  <c r="AB83" i="2"/>
  <c r="AB80" i="2"/>
  <c r="AB44" i="2"/>
  <c r="AB37" i="2"/>
  <c r="AB36" i="2"/>
  <c r="AB68" i="2"/>
  <c r="AB55" i="2"/>
  <c r="AB54" i="2"/>
  <c r="AB49" i="2"/>
  <c r="AJ83" i="2"/>
  <c r="AJ61" i="2"/>
  <c r="AJ67" i="2"/>
  <c r="AJ65" i="2"/>
  <c r="AJ71" i="2"/>
  <c r="AJ54" i="2"/>
  <c r="AJ47" i="2"/>
  <c r="AJ44" i="2"/>
  <c r="AJ36" i="2"/>
  <c r="AJ80" i="2"/>
  <c r="AJ45" i="2"/>
  <c r="AJ42" i="2"/>
  <c r="AJ62" i="2"/>
  <c r="AJ17" i="2"/>
  <c r="AB31" i="2"/>
  <c r="AH32" i="2"/>
  <c r="AJ33" i="2"/>
  <c r="AC34" i="2"/>
  <c r="AK34" i="2"/>
  <c r="AG34" i="2"/>
  <c r="AB35" i="2"/>
  <c r="AI36" i="2"/>
  <c r="AL37" i="2"/>
  <c r="AG38" i="2"/>
  <c r="AB41" i="2"/>
  <c r="AJ41" i="2"/>
  <c r="AD47" i="2"/>
  <c r="AG50" i="2"/>
  <c r="AJ57" i="2"/>
  <c r="AD59" i="2"/>
  <c r="AL59" i="2"/>
  <c r="AJ70" i="2"/>
  <c r="AF80" i="2"/>
  <c r="AG37" i="2"/>
  <c r="AG45" i="2"/>
  <c r="AE47" i="2"/>
  <c r="AH48" i="2"/>
  <c r="AJ49" i="2"/>
  <c r="AM59" i="2"/>
  <c r="AG61" i="2"/>
  <c r="AJ66" i="2"/>
  <c r="AL68" i="2"/>
  <c r="AK70" i="2"/>
  <c r="AH73" i="2"/>
  <c r="AF74" i="2"/>
  <c r="AD78" i="2"/>
  <c r="AL78" i="2"/>
  <c r="AI79" i="2"/>
  <c r="AC42" i="2"/>
  <c r="AK42" i="2"/>
  <c r="AC49" i="2"/>
  <c r="AC54" i="2"/>
  <c r="AK54" i="2"/>
  <c r="AG60" i="2"/>
  <c r="AK62" i="2"/>
  <c r="AB64" i="2"/>
  <c r="AJ64" i="2"/>
  <c r="AF65" i="2"/>
  <c r="AC66" i="2"/>
  <c r="AE68" i="2"/>
  <c r="AM68" i="2"/>
  <c r="AI69" i="2"/>
  <c r="AD70" i="2"/>
  <c r="AG71" i="2"/>
  <c r="AD72" i="2"/>
  <c r="AL72" i="2"/>
  <c r="AJ79" i="2"/>
  <c r="AH80" i="2"/>
  <c r="AG83" i="2"/>
  <c r="AG31" i="2"/>
  <c r="AG39" i="2"/>
  <c r="AB42" i="2"/>
  <c r="AB43" i="2"/>
  <c r="AC46" i="2"/>
  <c r="AK46" i="2"/>
  <c r="AB46" i="2"/>
  <c r="AG47" i="2"/>
  <c r="AL49" i="2"/>
  <c r="AE49" i="2"/>
  <c r="AH50" i="2"/>
  <c r="AB56" i="2"/>
  <c r="AI58" i="2"/>
  <c r="AG59" i="2"/>
  <c r="AH60" i="2"/>
  <c r="AD62" i="2"/>
  <c r="AG63" i="2"/>
  <c r="AL66" i="2"/>
  <c r="AF68" i="2"/>
  <c r="AJ69" i="2"/>
  <c r="AB73" i="2"/>
  <c r="AF75" i="2"/>
  <c r="AI77" i="2"/>
  <c r="AC79" i="2"/>
  <c r="AK79" i="2"/>
  <c r="AH31" i="2"/>
  <c r="AC36" i="2"/>
  <c r="AK36" i="2"/>
  <c r="AH39" i="2"/>
  <c r="AC44" i="2"/>
  <c r="AK44" i="2"/>
  <c r="AD46" i="2"/>
  <c r="AJ48" i="2"/>
  <c r="AH55" i="2"/>
  <c r="AC56" i="2"/>
  <c r="AK56" i="2"/>
  <c r="AB57" i="2"/>
  <c r="AJ58" i="2"/>
  <c r="AI60" i="2"/>
  <c r="AD64" i="2"/>
  <c r="AH65" i="2"/>
  <c r="AI71" i="2"/>
  <c r="AE76" i="2"/>
  <c r="AM76" i="2"/>
  <c r="AJ77" i="2"/>
  <c r="AG78" i="2"/>
  <c r="AL79" i="2"/>
  <c r="AJ81" i="2"/>
  <c r="AG41" i="2"/>
  <c r="AB48" i="2"/>
  <c r="AJ50" i="2"/>
  <c r="AB50" i="2"/>
  <c r="AD55" i="2"/>
  <c r="AD56" i="2"/>
  <c r="AL56" i="2"/>
  <c r="AC57" i="2"/>
  <c r="AK57" i="2"/>
  <c r="AH57" i="2"/>
  <c r="AD69" i="2"/>
  <c r="AJ74" i="2"/>
  <c r="AH75" i="2"/>
  <c r="AF76" i="2"/>
  <c r="AC80" i="2"/>
  <c r="AC82" i="2"/>
  <c r="AI85" i="2"/>
  <c r="AC30" i="2"/>
  <c r="AK30" i="2"/>
  <c r="AH33" i="2"/>
  <c r="AC38" i="2"/>
  <c r="AK38" i="2"/>
  <c r="AH41" i="2"/>
  <c r="AF46" i="2"/>
  <c r="AD48" i="2"/>
  <c r="AG49" i="2"/>
  <c r="AG54" i="2"/>
  <c r="AL54" i="2"/>
  <c r="AK55" i="2"/>
  <c r="AD57" i="2"/>
  <c r="AL57" i="2"/>
  <c r="AL58" i="2"/>
  <c r="AB59" i="2"/>
  <c r="AJ59" i="2"/>
  <c r="AC60" i="2"/>
  <c r="AK60" i="2"/>
  <c r="AF60" i="2"/>
  <c r="AG62" i="2"/>
  <c r="AD67" i="2"/>
  <c r="AC74" i="2"/>
  <c r="AG76" i="2"/>
  <c r="AD80" i="2"/>
  <c r="AL80" i="2"/>
  <c r="AD81" i="2"/>
  <c r="AD82" i="2"/>
  <c r="AL82" i="2"/>
  <c r="AB62" i="2"/>
  <c r="AH63" i="2"/>
  <c r="AK64" i="2"/>
  <c r="AG67" i="2"/>
  <c r="AE72" i="2"/>
  <c r="AM72" i="2"/>
  <c r="AI73" i="2"/>
  <c r="AI75" i="2"/>
  <c r="AB77" i="2"/>
  <c r="AF78" i="2"/>
  <c r="AB79" i="2"/>
  <c r="AG80" i="2"/>
  <c r="AF83" i="2"/>
  <c r="AC84" i="2"/>
  <c r="AK84" i="2"/>
  <c r="AM55" i="2"/>
  <c r="AE64" i="2"/>
  <c r="AM64" i="2"/>
  <c r="AI65" i="2"/>
  <c r="AI67" i="2"/>
  <c r="AB69" i="2"/>
  <c r="AF70" i="2"/>
  <c r="AB71" i="2"/>
  <c r="AG72" i="2"/>
  <c r="AG74" i="2"/>
  <c r="AC75" i="2"/>
  <c r="AK75" i="2"/>
  <c r="AG82" i="2"/>
  <c r="AH83" i="2"/>
  <c r="AE84" i="2"/>
  <c r="AM84" i="2"/>
  <c r="AC58" i="2"/>
  <c r="AK58" i="2"/>
  <c r="AI61" i="2"/>
  <c r="AI63" i="2"/>
  <c r="AB65" i="2"/>
  <c r="AF66" i="2"/>
  <c r="AB67" i="2"/>
  <c r="AG68" i="2"/>
  <c r="AG70" i="2"/>
  <c r="AC71" i="2"/>
  <c r="AK71" i="2"/>
  <c r="AB76" i="2"/>
  <c r="AF77" i="2"/>
  <c r="AF79" i="2"/>
  <c r="AH81" i="2"/>
  <c r="AI83" i="2"/>
  <c r="AC85" i="2"/>
  <c r="AK85" i="2"/>
  <c r="AC48" i="2"/>
  <c r="AK48" i="2"/>
  <c r="AG55" i="2"/>
  <c r="AB58" i="2"/>
  <c r="AB61" i="2"/>
  <c r="AF62" i="2"/>
  <c r="AB63" i="2"/>
  <c r="AG64" i="2"/>
  <c r="AG66" i="2"/>
  <c r="AC67" i="2"/>
  <c r="AK67" i="2"/>
  <c r="AB78" i="2"/>
  <c r="AK80" i="2"/>
  <c r="AI81" i="2"/>
  <c r="AK76" i="2"/>
  <c r="AG79" i="2"/>
  <c r="AB81" i="2"/>
  <c r="AJ82" i="2"/>
  <c r="AC83" i="2"/>
  <c r="AK83" i="2"/>
  <c r="AH84" i="2"/>
  <c r="AH45" i="2"/>
  <c r="AC50" i="2"/>
  <c r="AK50" i="2"/>
  <c r="I87" i="2"/>
  <c r="AG57" i="2"/>
  <c r="AB60" i="2"/>
  <c r="AB70" i="2"/>
  <c r="AH71" i="2"/>
  <c r="AK72" i="2"/>
  <c r="AG75" i="2"/>
  <c r="AE80" i="2"/>
  <c r="AM80" i="2"/>
  <c r="AD83" i="2"/>
  <c r="AL83" i="2"/>
  <c r="AJ85" i="2"/>
  <c r="AB82" i="2"/>
  <c r="AD85" i="2"/>
  <c r="AL85" i="2"/>
  <c r="AG84" i="2"/>
  <c r="AF85" i="2"/>
  <c r="AM60" i="2"/>
  <c r="AC61" i="2"/>
  <c r="AK61" i="2"/>
  <c r="AE62" i="2"/>
  <c r="AM62" i="2"/>
  <c r="AC65" i="2"/>
  <c r="AK65" i="2"/>
  <c r="AE66" i="2"/>
  <c r="AM66" i="2"/>
  <c r="AC69" i="2"/>
  <c r="AK69" i="2"/>
  <c r="AE70" i="2"/>
  <c r="AM70" i="2"/>
  <c r="AC73" i="2"/>
  <c r="AK73" i="2"/>
  <c r="AE74" i="2"/>
  <c r="AM74" i="2"/>
  <c r="AC77" i="2"/>
  <c r="AK77" i="2"/>
  <c r="AE78" i="2"/>
  <c r="AM78" i="2"/>
  <c r="AC81" i="2"/>
  <c r="AK81" i="2"/>
  <c r="AE82" i="2"/>
  <c r="AM82" i="2"/>
  <c r="AH82" i="2"/>
  <c r="AB84" i="2"/>
  <c r="AJ84" i="2"/>
  <c r="AB85" i="2"/>
  <c r="AA25" i="1" l="1"/>
  <c r="AA30" i="1"/>
  <c r="AA41" i="1"/>
  <c r="H84" i="1"/>
  <c r="AA49" i="1"/>
  <c r="AA43" i="1"/>
  <c r="X83" i="2"/>
  <c r="X74" i="2"/>
  <c r="X69" i="2"/>
  <c r="X62" i="2"/>
  <c r="X57" i="2"/>
  <c r="X48" i="2"/>
  <c r="X41" i="2"/>
  <c r="X29" i="2"/>
  <c r="X22" i="2"/>
  <c r="X82" i="2"/>
  <c r="X42" i="2"/>
  <c r="X35" i="2"/>
  <c r="X60" i="2"/>
  <c r="X67" i="2"/>
  <c r="X55" i="2"/>
  <c r="X78" i="2"/>
  <c r="X76" i="2"/>
  <c r="X64" i="2"/>
  <c r="X50" i="2"/>
  <c r="X43" i="2"/>
  <c r="X36" i="2"/>
  <c r="X31" i="2"/>
  <c r="X24" i="2"/>
  <c r="X17" i="2"/>
  <c r="X19" i="2"/>
  <c r="X68" i="2"/>
  <c r="X63" i="2"/>
  <c r="X56" i="2"/>
  <c r="X23" i="2"/>
  <c r="X79" i="2"/>
  <c r="X25" i="2"/>
  <c r="X34" i="2"/>
  <c r="X85" i="2"/>
  <c r="X80" i="2"/>
  <c r="X71" i="2"/>
  <c r="X66" i="2"/>
  <c r="X59" i="2"/>
  <c r="X45" i="2"/>
  <c r="X38" i="2"/>
  <c r="X26" i="2"/>
  <c r="X87" i="2"/>
  <c r="X72" i="2"/>
  <c r="X65" i="2"/>
  <c r="X73" i="2"/>
  <c r="X61" i="2"/>
  <c r="X54" i="2"/>
  <c r="X47" i="2"/>
  <c r="X40" i="2"/>
  <c r="X33" i="2"/>
  <c r="X21" i="2"/>
  <c r="X75" i="2"/>
  <c r="X28" i="2"/>
  <c r="X44" i="2"/>
  <c r="X32" i="2"/>
  <c r="X81" i="2"/>
  <c r="X20" i="2"/>
  <c r="X84" i="2"/>
  <c r="X77" i="2"/>
  <c r="X70" i="2"/>
  <c r="X58" i="2"/>
  <c r="X49" i="2"/>
  <c r="X37" i="2"/>
  <c r="X30" i="2"/>
  <c r="X18" i="2"/>
  <c r="X52" i="2"/>
  <c r="X39" i="2"/>
  <c r="X27" i="2"/>
  <c r="X46" i="2"/>
  <c r="D52" i="2"/>
  <c r="C52" i="2"/>
  <c r="V52" i="2"/>
  <c r="Z78" i="2"/>
  <c r="Z76" i="2"/>
  <c r="Z64" i="2"/>
  <c r="Z50" i="2"/>
  <c r="Z43" i="2"/>
  <c r="Z36" i="2"/>
  <c r="Z31" i="2"/>
  <c r="Z24" i="2"/>
  <c r="Z17" i="2"/>
  <c r="Z58" i="2"/>
  <c r="Z49" i="2"/>
  <c r="Z30" i="2"/>
  <c r="Z85" i="2"/>
  <c r="Z80" i="2"/>
  <c r="Z71" i="2"/>
  <c r="Z66" i="2"/>
  <c r="Z59" i="2"/>
  <c r="Z45" i="2"/>
  <c r="Z38" i="2"/>
  <c r="Z26" i="2"/>
  <c r="Z19" i="2"/>
  <c r="Z84" i="2"/>
  <c r="Z77" i="2"/>
  <c r="Z37" i="2"/>
  <c r="Z18" i="2"/>
  <c r="Z46" i="2"/>
  <c r="Z69" i="2"/>
  <c r="Z48" i="2"/>
  <c r="Z73" i="2"/>
  <c r="Z61" i="2"/>
  <c r="Z54" i="2"/>
  <c r="Z47" i="2"/>
  <c r="Z40" i="2"/>
  <c r="Z33" i="2"/>
  <c r="Z21" i="2"/>
  <c r="Z70" i="2"/>
  <c r="Z34" i="2"/>
  <c r="Z20" i="2"/>
  <c r="Z83" i="2"/>
  <c r="Z41" i="2"/>
  <c r="Z82" i="2"/>
  <c r="Z75" i="2"/>
  <c r="Z68" i="2"/>
  <c r="Z63" i="2"/>
  <c r="Z56" i="2"/>
  <c r="Z42" i="2"/>
  <c r="Z35" i="2"/>
  <c r="Z28" i="2"/>
  <c r="Z23" i="2"/>
  <c r="Z67" i="2"/>
  <c r="Z55" i="2"/>
  <c r="Z57" i="2"/>
  <c r="Z29" i="2"/>
  <c r="Z87" i="2"/>
  <c r="Z79" i="2"/>
  <c r="Z72" i="2"/>
  <c r="Z65" i="2"/>
  <c r="Z60" i="2"/>
  <c r="Z52" i="2"/>
  <c r="Z44" i="2"/>
  <c r="Z39" i="2"/>
  <c r="Z32" i="2"/>
  <c r="Z25" i="2"/>
  <c r="Z81" i="2"/>
  <c r="Z27" i="2"/>
  <c r="Z74" i="2"/>
  <c r="Z62" i="2"/>
  <c r="Z22" i="2"/>
  <c r="C87" i="2"/>
  <c r="D87" i="2"/>
  <c r="V87" i="2"/>
  <c r="W81" i="2"/>
  <c r="W67" i="2"/>
  <c r="W55" i="2"/>
  <c r="W46" i="2"/>
  <c r="W34" i="2"/>
  <c r="W27" i="2"/>
  <c r="W20" i="2"/>
  <c r="W73" i="2"/>
  <c r="W21" i="2"/>
  <c r="W84" i="2"/>
  <c r="W87" i="2"/>
  <c r="W39" i="2"/>
  <c r="W83" i="2"/>
  <c r="W74" i="2"/>
  <c r="W69" i="2"/>
  <c r="W62" i="2"/>
  <c r="W57" i="2"/>
  <c r="W48" i="2"/>
  <c r="W41" i="2"/>
  <c r="W29" i="2"/>
  <c r="W22" i="2"/>
  <c r="W33" i="2"/>
  <c r="W70" i="2"/>
  <c r="W58" i="2"/>
  <c r="W37" i="2"/>
  <c r="W78" i="2"/>
  <c r="W76" i="2"/>
  <c r="W64" i="2"/>
  <c r="W50" i="2"/>
  <c r="W43" i="2"/>
  <c r="W36" i="2"/>
  <c r="W31" i="2"/>
  <c r="W24" i="2"/>
  <c r="W17" i="2"/>
  <c r="W54" i="2"/>
  <c r="W40" i="2"/>
  <c r="W49" i="2"/>
  <c r="W79" i="2"/>
  <c r="W60" i="2"/>
  <c r="W25" i="2"/>
  <c r="W85" i="2"/>
  <c r="W80" i="2"/>
  <c r="W71" i="2"/>
  <c r="W66" i="2"/>
  <c r="W59" i="2"/>
  <c r="W45" i="2"/>
  <c r="W38" i="2"/>
  <c r="W26" i="2"/>
  <c r="W19" i="2"/>
  <c r="W61" i="2"/>
  <c r="W47" i="2"/>
  <c r="W77" i="2"/>
  <c r="W65" i="2"/>
  <c r="W44" i="2"/>
  <c r="W82" i="2"/>
  <c r="W75" i="2"/>
  <c r="W68" i="2"/>
  <c r="W63" i="2"/>
  <c r="W56" i="2"/>
  <c r="W42" i="2"/>
  <c r="W35" i="2"/>
  <c r="W28" i="2"/>
  <c r="W23" i="2"/>
  <c r="W18" i="2"/>
  <c r="W72" i="2"/>
  <c r="W52" i="2"/>
  <c r="W89" i="2" s="1"/>
  <c r="W30" i="2"/>
  <c r="W32" i="2"/>
  <c r="AA18" i="1"/>
  <c r="W76" i="3"/>
  <c r="W66" i="3"/>
  <c r="W61" i="3"/>
  <c r="W56" i="3"/>
  <c r="W42" i="3"/>
  <c r="W32" i="3"/>
  <c r="W27" i="3"/>
  <c r="W22" i="3"/>
  <c r="W17" i="3"/>
  <c r="W62" i="3"/>
  <c r="W87" i="3"/>
  <c r="W83" i="3"/>
  <c r="W78" i="3"/>
  <c r="W73" i="3"/>
  <c r="W63" i="3"/>
  <c r="W49" i="3"/>
  <c r="W44" i="3"/>
  <c r="W39" i="3"/>
  <c r="W29" i="3"/>
  <c r="W79" i="3"/>
  <c r="W67" i="3"/>
  <c r="W28" i="3"/>
  <c r="W47" i="3"/>
  <c r="W37" i="3"/>
  <c r="W85" i="3"/>
  <c r="W80" i="3"/>
  <c r="W68" i="3"/>
  <c r="W58" i="3"/>
  <c r="W52" i="3"/>
  <c r="W46" i="3"/>
  <c r="W34" i="3"/>
  <c r="W24" i="3"/>
  <c r="W19" i="3"/>
  <c r="W33" i="3"/>
  <c r="W54" i="3"/>
  <c r="W75" i="3"/>
  <c r="W70" i="3"/>
  <c r="W65" i="3"/>
  <c r="W55" i="3"/>
  <c r="W41" i="3"/>
  <c r="W36" i="3"/>
  <c r="W31" i="3"/>
  <c r="W21" i="3"/>
  <c r="W45" i="3"/>
  <c r="W59" i="3"/>
  <c r="W25" i="3"/>
  <c r="W82" i="3"/>
  <c r="W77" i="3"/>
  <c r="W72" i="3"/>
  <c r="W60" i="3"/>
  <c r="W48" i="3"/>
  <c r="W43" i="3"/>
  <c r="W38" i="3"/>
  <c r="W26" i="3"/>
  <c r="W57" i="3"/>
  <c r="W23" i="3"/>
  <c r="W81" i="3"/>
  <c r="W20" i="3"/>
  <c r="W84" i="3"/>
  <c r="W74" i="3"/>
  <c r="W69" i="3"/>
  <c r="W64" i="3"/>
  <c r="W50" i="3"/>
  <c r="W40" i="3"/>
  <c r="W35" i="3"/>
  <c r="W30" i="3"/>
  <c r="W18" i="3"/>
  <c r="W71" i="3"/>
  <c r="D87" i="3"/>
  <c r="H87" i="3" s="1"/>
  <c r="C87" i="3"/>
  <c r="V87" i="3"/>
  <c r="X83" i="3"/>
  <c r="X78" i="3"/>
  <c r="X73" i="3"/>
  <c r="X63" i="3"/>
  <c r="X49" i="3"/>
  <c r="X44" i="3"/>
  <c r="X39" i="3"/>
  <c r="X29" i="3"/>
  <c r="X74" i="3"/>
  <c r="X27" i="3"/>
  <c r="X85" i="3"/>
  <c r="X80" i="3"/>
  <c r="X68" i="3"/>
  <c r="X58" i="3"/>
  <c r="X52" i="3"/>
  <c r="X46" i="3"/>
  <c r="X34" i="3"/>
  <c r="X24" i="3"/>
  <c r="X19" i="3"/>
  <c r="X40" i="3"/>
  <c r="X66" i="3"/>
  <c r="X56" i="3"/>
  <c r="X22" i="3"/>
  <c r="X75" i="3"/>
  <c r="X70" i="3"/>
  <c r="X65" i="3"/>
  <c r="X55" i="3"/>
  <c r="X41" i="3"/>
  <c r="X36" i="3"/>
  <c r="X31" i="3"/>
  <c r="X21" i="3"/>
  <c r="X50" i="3"/>
  <c r="X18" i="3"/>
  <c r="X32" i="3"/>
  <c r="X82" i="3"/>
  <c r="X77" i="3"/>
  <c r="X72" i="3"/>
  <c r="X60" i="3"/>
  <c r="X48" i="3"/>
  <c r="X43" i="3"/>
  <c r="X38" i="3"/>
  <c r="X26" i="3"/>
  <c r="X64" i="3"/>
  <c r="X30" i="3"/>
  <c r="X76" i="3"/>
  <c r="X79" i="3"/>
  <c r="X67" i="3"/>
  <c r="X62" i="3"/>
  <c r="X57" i="3"/>
  <c r="X45" i="3"/>
  <c r="X33" i="3"/>
  <c r="X28" i="3"/>
  <c r="X23" i="3"/>
  <c r="X84" i="3"/>
  <c r="X69" i="3"/>
  <c r="X35" i="3"/>
  <c r="X42" i="3"/>
  <c r="X87" i="3"/>
  <c r="X81" i="3"/>
  <c r="X71" i="3"/>
  <c r="X59" i="3"/>
  <c r="X54" i="3"/>
  <c r="X47" i="3"/>
  <c r="X37" i="3"/>
  <c r="X25" i="3"/>
  <c r="X20" i="3"/>
  <c r="X61" i="3"/>
  <c r="X17" i="3"/>
  <c r="AA78" i="1"/>
  <c r="H59" i="1"/>
  <c r="Z89" i="3"/>
  <c r="D52" i="3"/>
  <c r="H52" i="3" s="1"/>
  <c r="C52" i="3"/>
  <c r="V52" i="3"/>
  <c r="H38" i="1"/>
  <c r="AA72" i="1"/>
  <c r="AA19" i="1"/>
  <c r="AK52" i="5"/>
  <c r="I89" i="5"/>
  <c r="D87" i="5"/>
  <c r="H87" i="5" s="1"/>
  <c r="C87" i="5"/>
  <c r="V87" i="5"/>
  <c r="H46" i="1"/>
  <c r="X81" i="5"/>
  <c r="X76" i="5"/>
  <c r="X71" i="5"/>
  <c r="X61" i="5"/>
  <c r="X47" i="5"/>
  <c r="X42" i="5"/>
  <c r="X37" i="5"/>
  <c r="X27" i="5"/>
  <c r="X20" i="5"/>
  <c r="X83" i="5"/>
  <c r="X78" i="5"/>
  <c r="X66" i="5"/>
  <c r="X56" i="5"/>
  <c r="X49" i="5"/>
  <c r="X44" i="5"/>
  <c r="X32" i="5"/>
  <c r="X22" i="5"/>
  <c r="X79" i="5"/>
  <c r="X69" i="5"/>
  <c r="X87" i="5"/>
  <c r="X25" i="5"/>
  <c r="X85" i="5"/>
  <c r="X73" i="5"/>
  <c r="X68" i="5"/>
  <c r="X63" i="5"/>
  <c r="X52" i="5"/>
  <c r="X39" i="5"/>
  <c r="X34" i="5"/>
  <c r="X29" i="5"/>
  <c r="X19" i="5"/>
  <c r="X17" i="5"/>
  <c r="X50" i="5"/>
  <c r="X35" i="5"/>
  <c r="X74" i="5"/>
  <c r="X59" i="5"/>
  <c r="X80" i="5"/>
  <c r="X75" i="5"/>
  <c r="X70" i="5"/>
  <c r="X58" i="5"/>
  <c r="X46" i="5"/>
  <c r="X41" i="5"/>
  <c r="X36" i="5"/>
  <c r="X24" i="5"/>
  <c r="X45" i="5"/>
  <c r="X77" i="5"/>
  <c r="X65" i="5"/>
  <c r="X60" i="5"/>
  <c r="X55" i="5"/>
  <c r="X43" i="5"/>
  <c r="X31" i="5"/>
  <c r="X26" i="5"/>
  <c r="X21" i="5"/>
  <c r="X84" i="5"/>
  <c r="X18" i="5"/>
  <c r="X30" i="5"/>
  <c r="X82" i="5"/>
  <c r="X72" i="5"/>
  <c r="X67" i="5"/>
  <c r="X62" i="5"/>
  <c r="X48" i="5"/>
  <c r="X38" i="5"/>
  <c r="X33" i="5"/>
  <c r="X28" i="5"/>
  <c r="X57" i="5"/>
  <c r="X23" i="5"/>
  <c r="X64" i="5"/>
  <c r="X54" i="5"/>
  <c r="X40" i="5"/>
  <c r="AA47" i="1"/>
  <c r="AA21" i="1"/>
  <c r="AA70" i="1"/>
  <c r="C52" i="5"/>
  <c r="D52" i="5"/>
  <c r="H52" i="5" s="1"/>
  <c r="V52" i="5"/>
  <c r="AA23" i="1"/>
  <c r="H62" i="1"/>
  <c r="D87" i="6"/>
  <c r="H87" i="6" s="1"/>
  <c r="C87" i="6"/>
  <c r="V87" i="6"/>
  <c r="Z18" i="6"/>
  <c r="Z26" i="6"/>
  <c r="Z31" i="6"/>
  <c r="Z36" i="6"/>
  <c r="Z46" i="6"/>
  <c r="Z52" i="6"/>
  <c r="Z58" i="6"/>
  <c r="Z63" i="6"/>
  <c r="Z68" i="6"/>
  <c r="Z80" i="6"/>
  <c r="Z39" i="6"/>
  <c r="Z78" i="6"/>
  <c r="Z19" i="6"/>
  <c r="Z32" i="6"/>
  <c r="Z37" i="6"/>
  <c r="Z47" i="6"/>
  <c r="Z54" i="6"/>
  <c r="Z59" i="6"/>
  <c r="Z81" i="6"/>
  <c r="Z87" i="6"/>
  <c r="Z56" i="6"/>
  <c r="Z22" i="6"/>
  <c r="Z27" i="6"/>
  <c r="Z40" i="6"/>
  <c r="Z45" i="6"/>
  <c r="Z50" i="6"/>
  <c r="Z64" i="6"/>
  <c r="Z69" i="6"/>
  <c r="Z74" i="6"/>
  <c r="Z79" i="6"/>
  <c r="Z84" i="6"/>
  <c r="Z73" i="6"/>
  <c r="Z29" i="6"/>
  <c r="Z71" i="6"/>
  <c r="Z17" i="6"/>
  <c r="Z25" i="6"/>
  <c r="Z30" i="6"/>
  <c r="Z35" i="6"/>
  <c r="Z57" i="6"/>
  <c r="Z62" i="6"/>
  <c r="Z67" i="6"/>
  <c r="Z44" i="6"/>
  <c r="Z20" i="6"/>
  <c r="Z33" i="6"/>
  <c r="Z38" i="6"/>
  <c r="Z43" i="6"/>
  <c r="Z48" i="6"/>
  <c r="Z55" i="6"/>
  <c r="Z60" i="6"/>
  <c r="Z72" i="6"/>
  <c r="Z77" i="6"/>
  <c r="Z82" i="6"/>
  <c r="Z21" i="6"/>
  <c r="Z34" i="6"/>
  <c r="Z49" i="6"/>
  <c r="Z24" i="6"/>
  <c r="Z66" i="6"/>
  <c r="Z23" i="6"/>
  <c r="Z28" i="6"/>
  <c r="Z41" i="6"/>
  <c r="Z65" i="6"/>
  <c r="Z70" i="6"/>
  <c r="Z75" i="6"/>
  <c r="Z85" i="6"/>
  <c r="Z83" i="6"/>
  <c r="Z42" i="6"/>
  <c r="Z61" i="6"/>
  <c r="Z76" i="6"/>
  <c r="X21" i="6"/>
  <c r="X34" i="6"/>
  <c r="X39" i="6"/>
  <c r="X44" i="6"/>
  <c r="X49" i="6"/>
  <c r="X73" i="6"/>
  <c r="X78" i="6"/>
  <c r="X83" i="6"/>
  <c r="X71" i="6"/>
  <c r="X19" i="6"/>
  <c r="X47" i="6"/>
  <c r="X87" i="6"/>
  <c r="X22" i="6"/>
  <c r="X27" i="6"/>
  <c r="X40" i="6"/>
  <c r="X45" i="6"/>
  <c r="X50" i="6"/>
  <c r="X64" i="6"/>
  <c r="X69" i="6"/>
  <c r="X74" i="6"/>
  <c r="X79" i="6"/>
  <c r="X84" i="6"/>
  <c r="X29" i="6"/>
  <c r="X42" i="6"/>
  <c r="X76" i="6"/>
  <c r="X32" i="6"/>
  <c r="X17" i="6"/>
  <c r="X25" i="6"/>
  <c r="X30" i="6"/>
  <c r="X35" i="6"/>
  <c r="X57" i="6"/>
  <c r="X62" i="6"/>
  <c r="X67" i="6"/>
  <c r="X24" i="6"/>
  <c r="X56" i="6"/>
  <c r="X20" i="6"/>
  <c r="X33" i="6"/>
  <c r="X38" i="6"/>
  <c r="X43" i="6"/>
  <c r="X48" i="6"/>
  <c r="X55" i="6"/>
  <c r="X60" i="6"/>
  <c r="X72" i="6"/>
  <c r="X77" i="6"/>
  <c r="X82" i="6"/>
  <c r="X61" i="6"/>
  <c r="X54" i="6"/>
  <c r="X23" i="6"/>
  <c r="X28" i="6"/>
  <c r="X41" i="6"/>
  <c r="X65" i="6"/>
  <c r="X70" i="6"/>
  <c r="X75" i="6"/>
  <c r="X85" i="6"/>
  <c r="X37" i="6"/>
  <c r="X59" i="6"/>
  <c r="X81" i="6"/>
  <c r="X18" i="6"/>
  <c r="X26" i="6"/>
  <c r="X31" i="6"/>
  <c r="X36" i="6"/>
  <c r="X46" i="6"/>
  <c r="X52" i="6"/>
  <c r="X89" i="6" s="1"/>
  <c r="X58" i="6"/>
  <c r="X63" i="6"/>
  <c r="X68" i="6"/>
  <c r="X80" i="6"/>
  <c r="X66" i="6"/>
  <c r="W24" i="6"/>
  <c r="W29" i="6"/>
  <c r="W42" i="6"/>
  <c r="W56" i="6"/>
  <c r="W61" i="6"/>
  <c r="W66" i="6"/>
  <c r="W71" i="6"/>
  <c r="W76" i="6"/>
  <c r="W54" i="6"/>
  <c r="W27" i="6"/>
  <c r="W40" i="6"/>
  <c r="W64" i="6"/>
  <c r="W74" i="6"/>
  <c r="W17" i="6"/>
  <c r="W25" i="6"/>
  <c r="W30" i="6"/>
  <c r="W35" i="6"/>
  <c r="W57" i="6"/>
  <c r="W62" i="6"/>
  <c r="W67" i="6"/>
  <c r="W19" i="6"/>
  <c r="W59" i="6"/>
  <c r="W79" i="6"/>
  <c r="W20" i="6"/>
  <c r="W33" i="6"/>
  <c r="W38" i="6"/>
  <c r="W43" i="6"/>
  <c r="W48" i="6"/>
  <c r="W55" i="6"/>
  <c r="W60" i="6"/>
  <c r="W72" i="6"/>
  <c r="W77" i="6"/>
  <c r="W82" i="6"/>
  <c r="W37" i="6"/>
  <c r="W50" i="6"/>
  <c r="W23" i="6"/>
  <c r="W28" i="6"/>
  <c r="W41" i="6"/>
  <c r="W65" i="6"/>
  <c r="W70" i="6"/>
  <c r="W75" i="6"/>
  <c r="W85" i="6"/>
  <c r="W81" i="6"/>
  <c r="W69" i="6"/>
  <c r="W84" i="6"/>
  <c r="W18" i="6"/>
  <c r="W26" i="6"/>
  <c r="W31" i="6"/>
  <c r="W36" i="6"/>
  <c r="W46" i="6"/>
  <c r="W52" i="6"/>
  <c r="W58" i="6"/>
  <c r="W63" i="6"/>
  <c r="W68" i="6"/>
  <c r="W80" i="6"/>
  <c r="W87" i="6"/>
  <c r="W22" i="6"/>
  <c r="W45" i="6"/>
  <c r="W21" i="6"/>
  <c r="W34" i="6"/>
  <c r="W39" i="6"/>
  <c r="W44" i="6"/>
  <c r="W49" i="6"/>
  <c r="W73" i="6"/>
  <c r="W78" i="6"/>
  <c r="W83" i="6"/>
  <c r="W32" i="6"/>
  <c r="W47" i="6"/>
  <c r="AA39" i="1"/>
  <c r="AA65" i="1"/>
  <c r="D52" i="6"/>
  <c r="H52" i="6" s="1"/>
  <c r="C52" i="6"/>
  <c r="V52" i="6"/>
  <c r="D89" i="5"/>
  <c r="E89" i="2"/>
  <c r="AA71" i="1"/>
  <c r="Y22" i="6"/>
  <c r="Y25" i="6"/>
  <c r="Y33" i="6"/>
  <c r="Y41" i="6"/>
  <c r="AA41" i="6" s="1"/>
  <c r="Y49" i="6"/>
  <c r="Y59" i="6"/>
  <c r="AA59" i="6" s="1"/>
  <c r="Y67" i="6"/>
  <c r="AA67" i="6" s="1"/>
  <c r="Y75" i="6"/>
  <c r="AA75" i="6" s="1"/>
  <c r="Y83" i="6"/>
  <c r="AA83" i="6" s="1"/>
  <c r="Y54" i="6"/>
  <c r="AA54" i="6" s="1"/>
  <c r="Y19" i="6"/>
  <c r="AA19" i="6" s="1"/>
  <c r="Y30" i="6"/>
  <c r="AA30" i="6" s="1"/>
  <c r="Y38" i="6"/>
  <c r="AA38" i="6" s="1"/>
  <c r="Y46" i="6"/>
  <c r="AA46" i="6" s="1"/>
  <c r="Y56" i="6"/>
  <c r="AA56" i="6" s="1"/>
  <c r="Y64" i="6"/>
  <c r="AA64" i="6" s="1"/>
  <c r="Y72" i="6"/>
  <c r="Y80" i="6"/>
  <c r="Y87" i="6"/>
  <c r="Y36" i="6"/>
  <c r="AA36" i="6" s="1"/>
  <c r="Y62" i="6"/>
  <c r="Y78" i="6"/>
  <c r="Y27" i="6"/>
  <c r="Y35" i="6"/>
  <c r="AA35" i="6" s="1"/>
  <c r="Y43" i="6"/>
  <c r="Y52" i="6"/>
  <c r="AA52" i="6" s="1"/>
  <c r="Y61" i="6"/>
  <c r="AA61" i="6" s="1"/>
  <c r="Y69" i="6"/>
  <c r="AA69" i="6" s="1"/>
  <c r="Y77" i="6"/>
  <c r="AA77" i="6" s="1"/>
  <c r="Y57" i="6"/>
  <c r="AA57" i="6" s="1"/>
  <c r="Y65" i="6"/>
  <c r="AA65" i="6" s="1"/>
  <c r="Y21" i="6"/>
  <c r="AA21" i="6" s="1"/>
  <c r="Y24" i="6"/>
  <c r="Y32" i="6"/>
  <c r="AA32" i="6" s="1"/>
  <c r="Y40" i="6"/>
  <c r="Y48" i="6"/>
  <c r="AA48" i="6" s="1"/>
  <c r="Y58" i="6"/>
  <c r="Y66" i="6"/>
  <c r="AA66" i="6" s="1"/>
  <c r="Y74" i="6"/>
  <c r="AA74" i="6" s="1"/>
  <c r="Y82" i="6"/>
  <c r="Y85" i="6"/>
  <c r="Y47" i="6"/>
  <c r="AA47" i="6" s="1"/>
  <c r="Y73" i="6"/>
  <c r="Y81" i="6"/>
  <c r="AA81" i="6" s="1"/>
  <c r="Y18" i="6"/>
  <c r="AA18" i="6" s="1"/>
  <c r="Y29" i="6"/>
  <c r="AA29" i="6" s="1"/>
  <c r="Y37" i="6"/>
  <c r="Y45" i="6"/>
  <c r="AA45" i="6" s="1"/>
  <c r="Y55" i="6"/>
  <c r="Y63" i="6"/>
  <c r="AA63" i="6" s="1"/>
  <c r="Y71" i="6"/>
  <c r="Y79" i="6"/>
  <c r="AA79" i="6" s="1"/>
  <c r="Y17" i="6"/>
  <c r="AA17" i="6" s="1"/>
  <c r="Y28" i="6"/>
  <c r="AA28" i="6" s="1"/>
  <c r="Y26" i="6"/>
  <c r="Y34" i="6"/>
  <c r="AA34" i="6" s="1"/>
  <c r="Y42" i="6"/>
  <c r="Y50" i="6"/>
  <c r="Y60" i="6"/>
  <c r="AA60" i="6" s="1"/>
  <c r="Y68" i="6"/>
  <c r="AA68" i="6" s="1"/>
  <c r="Y76" i="6"/>
  <c r="Y84" i="6"/>
  <c r="AA84" i="6" s="1"/>
  <c r="Y44" i="6"/>
  <c r="Y70" i="6"/>
  <c r="AA70" i="6" s="1"/>
  <c r="Y20" i="6"/>
  <c r="AA20" i="6" s="1"/>
  <c r="Y23" i="6"/>
  <c r="Y31" i="6"/>
  <c r="AA31" i="6" s="1"/>
  <c r="Y39" i="6"/>
  <c r="AA39" i="6" s="1"/>
  <c r="Y79" i="5"/>
  <c r="AA79" i="5" s="1"/>
  <c r="Y71" i="5"/>
  <c r="AA71" i="5" s="1"/>
  <c r="Y63" i="5"/>
  <c r="AA63" i="5" s="1"/>
  <c r="Y55" i="5"/>
  <c r="AA55" i="5" s="1"/>
  <c r="Y45" i="5"/>
  <c r="AA45" i="5" s="1"/>
  <c r="Y37" i="5"/>
  <c r="AA37" i="5" s="1"/>
  <c r="Y29" i="5"/>
  <c r="AA29" i="5" s="1"/>
  <c r="Y21" i="5"/>
  <c r="AA21" i="5" s="1"/>
  <c r="Y20" i="5"/>
  <c r="AA20" i="5" s="1"/>
  <c r="Y18" i="5"/>
  <c r="AA18" i="5" s="1"/>
  <c r="Y82" i="5"/>
  <c r="AA82" i="5" s="1"/>
  <c r="Y74" i="5"/>
  <c r="Y66" i="5"/>
  <c r="AA66" i="5" s="1"/>
  <c r="Y58" i="5"/>
  <c r="AA58" i="5" s="1"/>
  <c r="Y48" i="5"/>
  <c r="AA48" i="5" s="1"/>
  <c r="Y40" i="5"/>
  <c r="AA40" i="5" s="1"/>
  <c r="Y32" i="5"/>
  <c r="AA32" i="5" s="1"/>
  <c r="Y24" i="5"/>
  <c r="AA24" i="5" s="1"/>
  <c r="Y17" i="5"/>
  <c r="AA17" i="5" s="1"/>
  <c r="Y85" i="5"/>
  <c r="AA85" i="5" s="1"/>
  <c r="Y77" i="5"/>
  <c r="AA77" i="5" s="1"/>
  <c r="Y69" i="5"/>
  <c r="AA69" i="5" s="1"/>
  <c r="Y61" i="5"/>
  <c r="AA61" i="5" s="1"/>
  <c r="Y52" i="5"/>
  <c r="Y43" i="5"/>
  <c r="Y35" i="5"/>
  <c r="AA35" i="5" s="1"/>
  <c r="Y27" i="5"/>
  <c r="AA27" i="5" s="1"/>
  <c r="Y19" i="5"/>
  <c r="AA19" i="5" s="1"/>
  <c r="Y70" i="5"/>
  <c r="Y54" i="5"/>
  <c r="AA54" i="5" s="1"/>
  <c r="Y44" i="5"/>
  <c r="AA44" i="5" s="1"/>
  <c r="Y50" i="5"/>
  <c r="AA50" i="5" s="1"/>
  <c r="Y42" i="5"/>
  <c r="AA42" i="5" s="1"/>
  <c r="Y26" i="5"/>
  <c r="AA26" i="5" s="1"/>
  <c r="Y80" i="5"/>
  <c r="AA80" i="5" s="1"/>
  <c r="Y72" i="5"/>
  <c r="Y64" i="5"/>
  <c r="AA64" i="5" s="1"/>
  <c r="Y56" i="5"/>
  <c r="AA56" i="5" s="1"/>
  <c r="Y46" i="5"/>
  <c r="AA46" i="5" s="1"/>
  <c r="Y38" i="5"/>
  <c r="AA38" i="5" s="1"/>
  <c r="Y30" i="5"/>
  <c r="AA30" i="5" s="1"/>
  <c r="Y22" i="5"/>
  <c r="AA22" i="5" s="1"/>
  <c r="Y62" i="5"/>
  <c r="Y83" i="5"/>
  <c r="AA83" i="5" s="1"/>
  <c r="Y75" i="5"/>
  <c r="AA75" i="5" s="1"/>
  <c r="Y67" i="5"/>
  <c r="AA67" i="5" s="1"/>
  <c r="Y59" i="5"/>
  <c r="AA59" i="5" s="1"/>
  <c r="Y49" i="5"/>
  <c r="AA49" i="5" s="1"/>
  <c r="Y41" i="5"/>
  <c r="Y33" i="5"/>
  <c r="AA33" i="5" s="1"/>
  <c r="Y25" i="5"/>
  <c r="AA25" i="5" s="1"/>
  <c r="Y87" i="5"/>
  <c r="Y78" i="5"/>
  <c r="AA78" i="5" s="1"/>
  <c r="Y36" i="5"/>
  <c r="AA36" i="5" s="1"/>
  <c r="Y28" i="5"/>
  <c r="AA28" i="5" s="1"/>
  <c r="Y34" i="5"/>
  <c r="AA34" i="5" s="1"/>
  <c r="Y81" i="5"/>
  <c r="AA81" i="5" s="1"/>
  <c r="Y73" i="5"/>
  <c r="AA73" i="5" s="1"/>
  <c r="Y65" i="5"/>
  <c r="AA65" i="5" s="1"/>
  <c r="Y57" i="5"/>
  <c r="AA57" i="5" s="1"/>
  <c r="Y47" i="5"/>
  <c r="AA47" i="5" s="1"/>
  <c r="Y39" i="5"/>
  <c r="AA39" i="5" s="1"/>
  <c r="Y31" i="5"/>
  <c r="AA31" i="5" s="1"/>
  <c r="Y23" i="5"/>
  <c r="AA23" i="5" s="1"/>
  <c r="Y84" i="5"/>
  <c r="Y76" i="5"/>
  <c r="Y68" i="5"/>
  <c r="Y60" i="5"/>
  <c r="AA60" i="5" s="1"/>
  <c r="H42" i="1"/>
  <c r="Y81" i="3"/>
  <c r="AA81" i="3" s="1"/>
  <c r="Y73" i="3"/>
  <c r="Y65" i="3"/>
  <c r="AA65" i="3" s="1"/>
  <c r="Y57" i="3"/>
  <c r="AA57" i="3" s="1"/>
  <c r="Y47" i="3"/>
  <c r="AA47" i="3" s="1"/>
  <c r="Y39" i="3"/>
  <c r="AA39" i="3" s="1"/>
  <c r="Y31" i="3"/>
  <c r="AA31" i="3" s="1"/>
  <c r="Y23" i="3"/>
  <c r="AA23" i="3" s="1"/>
  <c r="Y54" i="3"/>
  <c r="AA54" i="3" s="1"/>
  <c r="Y44" i="3"/>
  <c r="Y84" i="3"/>
  <c r="AA84" i="3" s="1"/>
  <c r="Y76" i="3"/>
  <c r="AA76" i="3" s="1"/>
  <c r="Y68" i="3"/>
  <c r="AA68" i="3" s="1"/>
  <c r="Y60" i="3"/>
  <c r="AA60" i="3" s="1"/>
  <c r="Y50" i="3"/>
  <c r="AA50" i="3" s="1"/>
  <c r="Y42" i="3"/>
  <c r="AA42" i="3" s="1"/>
  <c r="Y34" i="3"/>
  <c r="AA34" i="3" s="1"/>
  <c r="Y26" i="3"/>
  <c r="AA26" i="3" s="1"/>
  <c r="Y18" i="3"/>
  <c r="AA18" i="3" s="1"/>
  <c r="Y79" i="3"/>
  <c r="AA79" i="3" s="1"/>
  <c r="Y71" i="3"/>
  <c r="AA71" i="3" s="1"/>
  <c r="Y63" i="3"/>
  <c r="AA63" i="3" s="1"/>
  <c r="Y55" i="3"/>
  <c r="AA55" i="3" s="1"/>
  <c r="Y45" i="3"/>
  <c r="AA45" i="3" s="1"/>
  <c r="Y37" i="3"/>
  <c r="AA37" i="3" s="1"/>
  <c r="Y29" i="3"/>
  <c r="AA29" i="3" s="1"/>
  <c r="Y21" i="3"/>
  <c r="AA21" i="3" s="1"/>
  <c r="Y80" i="3"/>
  <c r="AA80" i="3" s="1"/>
  <c r="Y72" i="3"/>
  <c r="Y64" i="3"/>
  <c r="Y56" i="3"/>
  <c r="AA56" i="3" s="1"/>
  <c r="Y46" i="3"/>
  <c r="AA46" i="3" s="1"/>
  <c r="Y38" i="3"/>
  <c r="AA38" i="3" s="1"/>
  <c r="Y30" i="3"/>
  <c r="AA30" i="3" s="1"/>
  <c r="Y22" i="3"/>
  <c r="AA22" i="3" s="1"/>
  <c r="Y17" i="3"/>
  <c r="AA17" i="3" s="1"/>
  <c r="Y62" i="3"/>
  <c r="AA62" i="3" s="1"/>
  <c r="Y82" i="3"/>
  <c r="Y74" i="3"/>
  <c r="AA74" i="3" s="1"/>
  <c r="Y66" i="3"/>
  <c r="Y58" i="3"/>
  <c r="AA58" i="3" s="1"/>
  <c r="Y48" i="3"/>
  <c r="AA48" i="3" s="1"/>
  <c r="Y40" i="3"/>
  <c r="AA40" i="3" s="1"/>
  <c r="Y32" i="3"/>
  <c r="AA32" i="3" s="1"/>
  <c r="Y24" i="3"/>
  <c r="AA24" i="3" s="1"/>
  <c r="Y78" i="3"/>
  <c r="AA78" i="3" s="1"/>
  <c r="Y70" i="3"/>
  <c r="AA70" i="3" s="1"/>
  <c r="Y36" i="3"/>
  <c r="AA36" i="3" s="1"/>
  <c r="Y28" i="3"/>
  <c r="Y20" i="3"/>
  <c r="Y85" i="3"/>
  <c r="AA85" i="3" s="1"/>
  <c r="Y77" i="3"/>
  <c r="AA77" i="3" s="1"/>
  <c r="Y69" i="3"/>
  <c r="AA69" i="3" s="1"/>
  <c r="Y61" i="3"/>
  <c r="AA61" i="3" s="1"/>
  <c r="Y52" i="3"/>
  <c r="AA52" i="3" s="1"/>
  <c r="Y43" i="3"/>
  <c r="AA43" i="3" s="1"/>
  <c r="Y35" i="3"/>
  <c r="AA35" i="3" s="1"/>
  <c r="Y27" i="3"/>
  <c r="AA27" i="3" s="1"/>
  <c r="Y19" i="3"/>
  <c r="AA19" i="3" s="1"/>
  <c r="Y83" i="3"/>
  <c r="AA83" i="3" s="1"/>
  <c r="Y75" i="3"/>
  <c r="AA75" i="3" s="1"/>
  <c r="Y67" i="3"/>
  <c r="AA67" i="3" s="1"/>
  <c r="Y59" i="3"/>
  <c r="AA59" i="3" s="1"/>
  <c r="Y49" i="3"/>
  <c r="AA49" i="3" s="1"/>
  <c r="Y41" i="3"/>
  <c r="AA41" i="3" s="1"/>
  <c r="Y33" i="3"/>
  <c r="AA33" i="3" s="1"/>
  <c r="Y25" i="3"/>
  <c r="AA25" i="3" s="1"/>
  <c r="Y87" i="3"/>
  <c r="H65" i="1"/>
  <c r="AA61" i="1"/>
  <c r="AA63" i="1"/>
  <c r="AA82" i="1"/>
  <c r="Q89" i="1"/>
  <c r="AJ89" i="1" s="1"/>
  <c r="H35" i="1"/>
  <c r="H50" i="1"/>
  <c r="AA50" i="1"/>
  <c r="AA35" i="1"/>
  <c r="Y70" i="2"/>
  <c r="Y67" i="2"/>
  <c r="Y64" i="2"/>
  <c r="Y61" i="2"/>
  <c r="Y52" i="2"/>
  <c r="AA52" i="2" s="1"/>
  <c r="Y43" i="2"/>
  <c r="AA43" i="2" s="1"/>
  <c r="Y35" i="2"/>
  <c r="Y82" i="2"/>
  <c r="Y79" i="2"/>
  <c r="AA79" i="2" s="1"/>
  <c r="Y76" i="2"/>
  <c r="Y73" i="2"/>
  <c r="Y56" i="2"/>
  <c r="Y46" i="2"/>
  <c r="Y38" i="2"/>
  <c r="AA38" i="2" s="1"/>
  <c r="Y30" i="2"/>
  <c r="Y22" i="2"/>
  <c r="Y85" i="2"/>
  <c r="Y62" i="2"/>
  <c r="Y59" i="2"/>
  <c r="AA59" i="2" s="1"/>
  <c r="Y49" i="2"/>
  <c r="AA49" i="2" s="1"/>
  <c r="Y41" i="2"/>
  <c r="AA41" i="2" s="1"/>
  <c r="Y33" i="2"/>
  <c r="Y25" i="2"/>
  <c r="AA25" i="2" s="1"/>
  <c r="Y17" i="2"/>
  <c r="Y19" i="2"/>
  <c r="Y74" i="2"/>
  <c r="Y71" i="2"/>
  <c r="Y68" i="2"/>
  <c r="AA68" i="2" s="1"/>
  <c r="Y65" i="2"/>
  <c r="AA65" i="2" s="1"/>
  <c r="Y54" i="2"/>
  <c r="Y44" i="2"/>
  <c r="Y36" i="2"/>
  <c r="Y28" i="2"/>
  <c r="AA28" i="2" s="1"/>
  <c r="Y20" i="2"/>
  <c r="Y84" i="2"/>
  <c r="Y81" i="2"/>
  <c r="Y87" i="2"/>
  <c r="Y83" i="2"/>
  <c r="AA83" i="2" s="1"/>
  <c r="Y80" i="2"/>
  <c r="Y77" i="2"/>
  <c r="AA77" i="2" s="1"/>
  <c r="Y57" i="2"/>
  <c r="Y47" i="2"/>
  <c r="Y39" i="2"/>
  <c r="Y31" i="2"/>
  <c r="Y23" i="2"/>
  <c r="Y27" i="2"/>
  <c r="Y66" i="2"/>
  <c r="AA66" i="2" s="1"/>
  <c r="Y63" i="2"/>
  <c r="Y60" i="2"/>
  <c r="Y50" i="2"/>
  <c r="Y42" i="2"/>
  <c r="Y34" i="2"/>
  <c r="Y26" i="2"/>
  <c r="AA26" i="2" s="1"/>
  <c r="Y18" i="2"/>
  <c r="Y58" i="2"/>
  <c r="Y48" i="2"/>
  <c r="Y32" i="2"/>
  <c r="Y24" i="2"/>
  <c r="Y78" i="2"/>
  <c r="AA78" i="2" s="1"/>
  <c r="Y75" i="2"/>
  <c r="Y72" i="2"/>
  <c r="AA72" i="2" s="1"/>
  <c r="Y69" i="2"/>
  <c r="AA69" i="2" s="1"/>
  <c r="Y55" i="2"/>
  <c r="AA55" i="2" s="1"/>
  <c r="Y45" i="2"/>
  <c r="Y37" i="2"/>
  <c r="AA37" i="2" s="1"/>
  <c r="Y29" i="2"/>
  <c r="Y21" i="2"/>
  <c r="Y40" i="2"/>
  <c r="AA67" i="1"/>
  <c r="H72" i="1"/>
  <c r="H55" i="1"/>
  <c r="J89" i="1"/>
  <c r="AC89" i="1" s="1"/>
  <c r="AA40" i="1"/>
  <c r="H49" i="1"/>
  <c r="AA81" i="1"/>
  <c r="H41" i="1"/>
  <c r="H44" i="1"/>
  <c r="H56" i="1"/>
  <c r="H33" i="1"/>
  <c r="H39" i="1"/>
  <c r="H24" i="1"/>
  <c r="H77" i="1"/>
  <c r="AA58" i="1"/>
  <c r="H26" i="1"/>
  <c r="H30" i="1"/>
  <c r="H54" i="1"/>
  <c r="AA83" i="1"/>
  <c r="H43" i="1"/>
  <c r="AA33" i="1"/>
  <c r="AA45" i="1"/>
  <c r="H57" i="1"/>
  <c r="H45" i="1"/>
  <c r="P89" i="1"/>
  <c r="AI89" i="1" s="1"/>
  <c r="H27" i="1"/>
  <c r="H58" i="1"/>
  <c r="I89" i="6"/>
  <c r="D89" i="6" s="1"/>
  <c r="D96" i="6" s="1"/>
  <c r="H83" i="1"/>
  <c r="AA60" i="1"/>
  <c r="AL87" i="6"/>
  <c r="AA26" i="1"/>
  <c r="AA20" i="1"/>
  <c r="AA48" i="1"/>
  <c r="AA69" i="1"/>
  <c r="S89" i="1"/>
  <c r="AL89" i="1" s="1"/>
  <c r="H40" i="1"/>
  <c r="H60" i="1"/>
  <c r="AC52" i="6"/>
  <c r="AA62" i="5"/>
  <c r="AA84" i="5"/>
  <c r="H75" i="1"/>
  <c r="AI87" i="1"/>
  <c r="H37" i="1"/>
  <c r="AA22" i="1"/>
  <c r="AA42" i="1"/>
  <c r="H19" i="1"/>
  <c r="AK87" i="5"/>
  <c r="AG52" i="5"/>
  <c r="AC52" i="5"/>
  <c r="H28" i="1"/>
  <c r="AA37" i="1"/>
  <c r="H34" i="1"/>
  <c r="AA27" i="1"/>
  <c r="AA44" i="3"/>
  <c r="AA28" i="3"/>
  <c r="AA31" i="1"/>
  <c r="AA24" i="1"/>
  <c r="H36" i="1"/>
  <c r="AA85" i="1"/>
  <c r="H78" i="1"/>
  <c r="AA79" i="1"/>
  <c r="H73" i="1"/>
  <c r="H69" i="1"/>
  <c r="AL87" i="3"/>
  <c r="I89" i="3"/>
  <c r="D89" i="3" s="1"/>
  <c r="D97" i="3" s="1"/>
  <c r="H61" i="1"/>
  <c r="AA59" i="1"/>
  <c r="AA66" i="1"/>
  <c r="AL87" i="1"/>
  <c r="H76" i="1"/>
  <c r="H64" i="1"/>
  <c r="H68" i="1"/>
  <c r="C87" i="1"/>
  <c r="H67" i="1"/>
  <c r="AA73" i="1"/>
  <c r="H79" i="1"/>
  <c r="H74" i="1"/>
  <c r="AA64" i="1"/>
  <c r="AA68" i="1"/>
  <c r="AA55" i="1"/>
  <c r="AA74" i="1"/>
  <c r="H81" i="1"/>
  <c r="H80" i="1"/>
  <c r="AA84" i="1"/>
  <c r="AA57" i="1"/>
  <c r="AJ87" i="1"/>
  <c r="H71" i="1"/>
  <c r="AA80" i="1"/>
  <c r="H63" i="1"/>
  <c r="H85" i="1"/>
  <c r="H66" i="1"/>
  <c r="AA46" i="1"/>
  <c r="AA34" i="1"/>
  <c r="H31" i="1"/>
  <c r="Y52" i="1"/>
  <c r="AH52" i="1"/>
  <c r="H25" i="1"/>
  <c r="H22" i="1"/>
  <c r="AM52" i="2"/>
  <c r="H29" i="1"/>
  <c r="AA17" i="1"/>
  <c r="H17" i="1"/>
  <c r="H20" i="1"/>
  <c r="AA28" i="1"/>
  <c r="AA29" i="1"/>
  <c r="H18" i="1"/>
  <c r="AA38" i="1"/>
  <c r="AA36" i="1"/>
  <c r="C52" i="1"/>
  <c r="H32" i="1"/>
  <c r="AA44" i="1"/>
  <c r="AA32" i="1"/>
  <c r="H23" i="1"/>
  <c r="H21" i="1"/>
  <c r="M89" i="1"/>
  <c r="AF89" i="1" s="1"/>
  <c r="AF87" i="1"/>
  <c r="AC87" i="1"/>
  <c r="V52" i="1"/>
  <c r="AF52" i="1"/>
  <c r="AD52" i="2"/>
  <c r="N89" i="1"/>
  <c r="AG89" i="1" s="1"/>
  <c r="W52" i="1"/>
  <c r="AD52" i="1"/>
  <c r="G87" i="1"/>
  <c r="F87" i="1"/>
  <c r="X52" i="1"/>
  <c r="T89" i="1"/>
  <c r="AM89" i="1" s="1"/>
  <c r="G52" i="1"/>
  <c r="F52" i="1"/>
  <c r="E52" i="1"/>
  <c r="D52" i="1"/>
  <c r="D87" i="1"/>
  <c r="Z52" i="1"/>
  <c r="X87" i="1"/>
  <c r="L89" i="1"/>
  <c r="AE89" i="1" s="1"/>
  <c r="W87" i="1"/>
  <c r="I89" i="1"/>
  <c r="AB89" i="1" s="1"/>
  <c r="V87" i="1"/>
  <c r="Z87" i="1"/>
  <c r="R89" i="1"/>
  <c r="AK89" i="1" s="1"/>
  <c r="E87" i="1"/>
  <c r="O89" i="1"/>
  <c r="AH89" i="1" s="1"/>
  <c r="Y87" i="1"/>
  <c r="K89" i="1"/>
  <c r="AD89" i="1" s="1"/>
  <c r="AH52" i="6"/>
  <c r="AK87" i="6"/>
  <c r="AM87" i="6"/>
  <c r="AI52" i="6"/>
  <c r="AI87" i="6"/>
  <c r="AL52" i="6"/>
  <c r="AL89" i="6" s="1"/>
  <c r="AK52" i="6"/>
  <c r="AF87" i="6"/>
  <c r="AJ87" i="6"/>
  <c r="AD52" i="6"/>
  <c r="AC87" i="6"/>
  <c r="AM52" i="6"/>
  <c r="AE87" i="6"/>
  <c r="AE52" i="6"/>
  <c r="AG87" i="6"/>
  <c r="AG89" i="6" s="1"/>
  <c r="AD87" i="6"/>
  <c r="AB87" i="6"/>
  <c r="E89" i="6"/>
  <c r="E96" i="6" s="1"/>
  <c r="H96" i="6" s="1"/>
  <c r="AG52" i="6"/>
  <c r="AF52" i="6"/>
  <c r="AB52" i="6"/>
  <c r="AH87" i="6"/>
  <c r="AJ52" i="6"/>
  <c r="E89" i="5"/>
  <c r="H89" i="5" s="1"/>
  <c r="AD52" i="5"/>
  <c r="AJ87" i="5"/>
  <c r="AI52" i="5"/>
  <c r="AA41" i="5"/>
  <c r="AF87" i="5"/>
  <c r="AE87" i="5"/>
  <c r="AG87" i="5"/>
  <c r="AG89" i="5" s="1"/>
  <c r="AM52" i="5"/>
  <c r="W89" i="5"/>
  <c r="AA74" i="5"/>
  <c r="AA70" i="5"/>
  <c r="AB87" i="5"/>
  <c r="AB52" i="5"/>
  <c r="AJ52" i="5"/>
  <c r="AL52" i="5"/>
  <c r="AL87" i="5"/>
  <c r="AD87" i="5"/>
  <c r="AF52" i="5"/>
  <c r="AC87" i="5"/>
  <c r="AC89" i="5" s="1"/>
  <c r="AE52" i="5"/>
  <c r="AI87" i="5"/>
  <c r="AI89" i="5" s="1"/>
  <c r="AH87" i="5"/>
  <c r="AA43" i="5"/>
  <c r="AM87" i="5"/>
  <c r="AM89" i="5" s="1"/>
  <c r="AH52" i="5"/>
  <c r="AA76" i="5"/>
  <c r="AA72" i="5"/>
  <c r="AA68" i="5"/>
  <c r="AM87" i="3"/>
  <c r="AA73" i="3"/>
  <c r="AK87" i="3"/>
  <c r="AA64" i="3"/>
  <c r="AJ52" i="3"/>
  <c r="AB87" i="3"/>
  <c r="AI52" i="3"/>
  <c r="AG87" i="3"/>
  <c r="AJ87" i="3"/>
  <c r="F97" i="3"/>
  <c r="AB52" i="3"/>
  <c r="AI87" i="3"/>
  <c r="AL52" i="3"/>
  <c r="AL89" i="3" s="1"/>
  <c r="AC87" i="3"/>
  <c r="AH87" i="3"/>
  <c r="AA72" i="3"/>
  <c r="AH52" i="3"/>
  <c r="AE87" i="3"/>
  <c r="AA82" i="3"/>
  <c r="AA66" i="3"/>
  <c r="E89" i="3"/>
  <c r="AF87" i="3"/>
  <c r="AK52" i="3"/>
  <c r="AA20" i="3"/>
  <c r="AF52" i="3"/>
  <c r="AM52" i="3"/>
  <c r="AD87" i="3"/>
  <c r="AC52" i="3"/>
  <c r="AD52" i="3"/>
  <c r="AG52" i="3"/>
  <c r="AE52" i="3"/>
  <c r="AL52" i="2"/>
  <c r="AC52" i="2"/>
  <c r="AG52" i="2"/>
  <c r="AL87" i="2"/>
  <c r="AJ52" i="2"/>
  <c r="AF87" i="2"/>
  <c r="AI87" i="2"/>
  <c r="AE87" i="2"/>
  <c r="AC87" i="2"/>
  <c r="AB52" i="2"/>
  <c r="AH52" i="2"/>
  <c r="AK87" i="2"/>
  <c r="AK52" i="2"/>
  <c r="I89" i="2"/>
  <c r="AG87" i="2"/>
  <c r="AI52" i="2"/>
  <c r="AD87" i="2"/>
  <c r="AJ87" i="2"/>
  <c r="AE52" i="2"/>
  <c r="AM87" i="2"/>
  <c r="H52" i="2"/>
  <c r="AB87" i="2"/>
  <c r="AH87" i="2"/>
  <c r="AF52" i="2"/>
  <c r="C89" i="2"/>
  <c r="C96" i="2" s="1"/>
  <c r="AA55" i="6" l="1"/>
  <c r="AA85" i="6"/>
  <c r="AA24" i="6"/>
  <c r="AA43" i="6"/>
  <c r="AA22" i="6"/>
  <c r="Z89" i="6"/>
  <c r="AA37" i="6"/>
  <c r="AA27" i="6"/>
  <c r="AA78" i="6"/>
  <c r="AA58" i="6"/>
  <c r="AA62" i="6"/>
  <c r="AA49" i="6"/>
  <c r="AA73" i="6"/>
  <c r="AA40" i="6"/>
  <c r="AK89" i="5"/>
  <c r="AA80" i="2"/>
  <c r="V89" i="5"/>
  <c r="AA81" i="2"/>
  <c r="AA39" i="2"/>
  <c r="AA73" i="2"/>
  <c r="AA24" i="2"/>
  <c r="AA46" i="2"/>
  <c r="AA29" i="2"/>
  <c r="AA74" i="2"/>
  <c r="AA67" i="2"/>
  <c r="AA19" i="2"/>
  <c r="AA85" i="2"/>
  <c r="AM89" i="2"/>
  <c r="AA42" i="2"/>
  <c r="AA84" i="2"/>
  <c r="AA36" i="2"/>
  <c r="AA76" i="2"/>
  <c r="AA71" i="2"/>
  <c r="AA64" i="2"/>
  <c r="AA62" i="2"/>
  <c r="AA61" i="2"/>
  <c r="AA56" i="2"/>
  <c r="AA54" i="2"/>
  <c r="Z89" i="2"/>
  <c r="AA50" i="2"/>
  <c r="AA47" i="2"/>
  <c r="AA35" i="2"/>
  <c r="AA34" i="2"/>
  <c r="AA32" i="2"/>
  <c r="AA31" i="2"/>
  <c r="AA23" i="2"/>
  <c r="AA21" i="2"/>
  <c r="AA20" i="2"/>
  <c r="AC89" i="2"/>
  <c r="AA60" i="2"/>
  <c r="AA57" i="2"/>
  <c r="AA70" i="2"/>
  <c r="V89" i="2"/>
  <c r="AD89" i="2"/>
  <c r="AA45" i="2"/>
  <c r="AA48" i="2"/>
  <c r="AA63" i="2"/>
  <c r="AA17" i="2"/>
  <c r="AA22" i="2"/>
  <c r="AA82" i="2"/>
  <c r="AA58" i="2"/>
  <c r="AA44" i="2"/>
  <c r="AA30" i="2"/>
  <c r="AA18" i="2"/>
  <c r="AA27" i="2"/>
  <c r="AA33" i="2"/>
  <c r="AL89" i="2"/>
  <c r="AA40" i="2"/>
  <c r="AA75" i="2"/>
  <c r="X89" i="2"/>
  <c r="V89" i="3"/>
  <c r="H89" i="3"/>
  <c r="W89" i="3"/>
  <c r="X89" i="3"/>
  <c r="AF89" i="5"/>
  <c r="Y89" i="5"/>
  <c r="AA76" i="6"/>
  <c r="AA71" i="6"/>
  <c r="AA33" i="6"/>
  <c r="AA23" i="6"/>
  <c r="AA50" i="6"/>
  <c r="AA80" i="6"/>
  <c r="AA25" i="6"/>
  <c r="W89" i="6"/>
  <c r="V89" i="6"/>
  <c r="AA42" i="6"/>
  <c r="AA72" i="6"/>
  <c r="AA82" i="6"/>
  <c r="H89" i="6"/>
  <c r="AA44" i="6"/>
  <c r="AA26" i="6"/>
  <c r="C89" i="6"/>
  <c r="C96" i="6" s="1"/>
  <c r="E96" i="5"/>
  <c r="C89" i="5"/>
  <c r="C96" i="5" s="1"/>
  <c r="C89" i="3"/>
  <c r="C97" i="3" s="1"/>
  <c r="E97" i="3"/>
  <c r="D89" i="2"/>
  <c r="D96" i="2" s="1"/>
  <c r="AA87" i="6"/>
  <c r="Y89" i="6"/>
  <c r="AA89" i="6" s="1"/>
  <c r="AA52" i="5"/>
  <c r="Y89" i="3"/>
  <c r="AA89" i="3" s="1"/>
  <c r="AJ89" i="2"/>
  <c r="Y89" i="2"/>
  <c r="AA89" i="2" s="1"/>
  <c r="AA87" i="2"/>
  <c r="H87" i="2"/>
  <c r="AC89" i="6"/>
  <c r="AI89" i="6"/>
  <c r="AK89" i="6"/>
  <c r="AH89" i="6"/>
  <c r="AD89" i="6"/>
  <c r="H87" i="1"/>
  <c r="C89" i="1"/>
  <c r="C96" i="1" s="1"/>
  <c r="F89" i="1"/>
  <c r="F96" i="1" s="1"/>
  <c r="AB89" i="6"/>
  <c r="AE89" i="6"/>
  <c r="F96" i="5"/>
  <c r="AD89" i="5"/>
  <c r="AB89" i="3"/>
  <c r="AJ89" i="3"/>
  <c r="AA52" i="1"/>
  <c r="AA87" i="1"/>
  <c r="E89" i="1"/>
  <c r="E96" i="1" s="1"/>
  <c r="AH89" i="2"/>
  <c r="G96" i="2"/>
  <c r="G89" i="1"/>
  <c r="H52" i="1"/>
  <c r="X89" i="1"/>
  <c r="V89" i="1"/>
  <c r="W89" i="1"/>
  <c r="Z89" i="1"/>
  <c r="Y89" i="1"/>
  <c r="D89" i="1"/>
  <c r="D96" i="1" s="1"/>
  <c r="AJ89" i="6"/>
  <c r="G96" i="6"/>
  <c r="AF89" i="6"/>
  <c r="AM89" i="6"/>
  <c r="Z89" i="5"/>
  <c r="AA89" i="5" s="1"/>
  <c r="AA87" i="5"/>
  <c r="AJ89" i="5"/>
  <c r="AL89" i="5"/>
  <c r="D96" i="5"/>
  <c r="H96" i="5" s="1"/>
  <c r="AB89" i="5"/>
  <c r="AE89" i="5"/>
  <c r="X89" i="5"/>
  <c r="AH89" i="5"/>
  <c r="AC89" i="3"/>
  <c r="AA87" i="3"/>
  <c r="AI89" i="3"/>
  <c r="AD89" i="3"/>
  <c r="AE89" i="3"/>
  <c r="AK89" i="3"/>
  <c r="AF89" i="3"/>
  <c r="AH89" i="3"/>
  <c r="AG89" i="3"/>
  <c r="AM89" i="3"/>
  <c r="AB89" i="2"/>
  <c r="AE89" i="2"/>
  <c r="AG89" i="2"/>
  <c r="AI89" i="2"/>
  <c r="AF89" i="2"/>
  <c r="AK89" i="2"/>
  <c r="E96" i="2" l="1"/>
  <c r="H96" i="2" s="1"/>
  <c r="H89" i="2"/>
  <c r="G96" i="1"/>
  <c r="H96" i="1" s="1"/>
  <c r="H89" i="1"/>
  <c r="AA89" i="1"/>
  <c r="F96" i="6"/>
  <c r="G96" i="5"/>
  <c r="H97" i="3"/>
  <c r="G97" i="3"/>
  <c r="F96" i="2"/>
  <c r="B51" i="8" l="1"/>
  <c r="N51" i="8" s="1"/>
  <c r="D52" i="7"/>
  <c r="H52" i="7" s="1"/>
  <c r="V52" i="7"/>
  <c r="AB52" i="7"/>
  <c r="W52" i="7"/>
  <c r="C52" i="7"/>
  <c r="I89" i="7"/>
  <c r="W89" i="7" s="1"/>
  <c r="Q51" i="8" l="1"/>
  <c r="P51" i="8"/>
  <c r="C89" i="7"/>
  <c r="C96" i="7" s="1"/>
  <c r="AB89" i="7"/>
  <c r="V89" i="7"/>
  <c r="B87" i="8"/>
  <c r="D89" i="7"/>
  <c r="D96" i="7" l="1"/>
  <c r="H89" i="7"/>
  <c r="B89" i="8"/>
  <c r="N89" i="8" s="1"/>
  <c r="N87" i="8"/>
  <c r="Q89" i="8" l="1"/>
  <c r="P89" i="8"/>
  <c r="P87" i="8"/>
  <c r="Q8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tc={1CF199B4-8776-4168-AEEA-8DEE04DBA5F8}</author>
  </authors>
  <commentList>
    <comment ref="K79" authorId="0" shapeId="0" xr:uid="{1CF199B4-8776-4168-AEEA-8DEE04DBA5F8}">
      <text>
        <t>[Threaded comment]
Your version of Excel allows you to read this threaded comment; however, any edits to it will get removed if the file is opened in a newer version of Excel. Learn more: https://go.microsoft.com/fwlink/?linkid=870924
Comment:
    Zolgensma claim paid $2.3m</t>
      </text>
    </comment>
  </commentList>
</comments>
</file>

<file path=xl/sharedStrings.xml><?xml version="1.0" encoding="utf-8"?>
<sst xmlns="http://schemas.openxmlformats.org/spreadsheetml/2006/main" count="1273" uniqueCount="183">
  <si>
    <t>Kentucky Department for Medicaid Services</t>
  </si>
  <si>
    <t>MCO Report # CP-03  Quarterly Benefit Payments</t>
  </si>
  <si>
    <t>Overall</t>
  </si>
  <si>
    <t xml:space="preserve">MCO Name/ID: </t>
  </si>
  <si>
    <t xml:space="preserve">Report Run Date: </t>
  </si>
  <si>
    <t>Report Period From:</t>
  </si>
  <si>
    <t xml:space="preserve">Report Period To: </t>
  </si>
  <si>
    <t>Submission Date:</t>
  </si>
  <si>
    <t>Paid Dollars</t>
  </si>
  <si>
    <t>Paid PEPMs Dollars</t>
  </si>
  <si>
    <t>Averages</t>
  </si>
  <si>
    <t>Monthly Data</t>
  </si>
  <si>
    <t>Average Paid/Month</t>
  </si>
  <si>
    <t>1Q</t>
  </si>
  <si>
    <t>2Q</t>
  </si>
  <si>
    <t>3Q</t>
  </si>
  <si>
    <t>4Q</t>
  </si>
  <si>
    <t>% Change Prior QTR to Current QTR</t>
  </si>
  <si>
    <t xml:space="preserve">Monthly Eligibles </t>
  </si>
  <si>
    <t>COS</t>
  </si>
  <si>
    <t>COS Description</t>
  </si>
  <si>
    <t>02</t>
  </si>
  <si>
    <t>Inpatient Hospital</t>
  </si>
  <si>
    <t>12</t>
  </si>
  <si>
    <t>Outpatient Hospital</t>
  </si>
  <si>
    <t>25</t>
  </si>
  <si>
    <t>ICF ‐ General</t>
  </si>
  <si>
    <t>26</t>
  </si>
  <si>
    <t>27</t>
  </si>
  <si>
    <t>Nursing Facilities</t>
  </si>
  <si>
    <t>29</t>
  </si>
  <si>
    <t>Preventive</t>
  </si>
  <si>
    <t>32</t>
  </si>
  <si>
    <t>EPSDT Related</t>
  </si>
  <si>
    <t>34</t>
  </si>
  <si>
    <t>Clinical Social Worker</t>
  </si>
  <si>
    <t>36</t>
  </si>
  <si>
    <t>Other Lab/X-Ray</t>
  </si>
  <si>
    <t>37</t>
  </si>
  <si>
    <t>Physical Therapist</t>
  </si>
  <si>
    <t>39</t>
  </si>
  <si>
    <t>Psychologist</t>
  </si>
  <si>
    <t>40</t>
  </si>
  <si>
    <t>Durable Medical Equipment (DME)</t>
  </si>
  <si>
    <t>41</t>
  </si>
  <si>
    <t>Primary Care (FQHC)</t>
  </si>
  <si>
    <t>43</t>
  </si>
  <si>
    <t>Rural Health</t>
  </si>
  <si>
    <t>44</t>
  </si>
  <si>
    <t>Nurse Midwife</t>
  </si>
  <si>
    <t>45</t>
  </si>
  <si>
    <t>Family Planning ‐ Clinic</t>
  </si>
  <si>
    <t>46</t>
  </si>
  <si>
    <t>Home Health</t>
  </si>
  <si>
    <t>47</t>
  </si>
  <si>
    <t>Laboratories</t>
  </si>
  <si>
    <t>48</t>
  </si>
  <si>
    <t>EPSDT ‐ Screens</t>
  </si>
  <si>
    <t>49</t>
  </si>
  <si>
    <t>Birthing Centers</t>
  </si>
  <si>
    <t>50</t>
  </si>
  <si>
    <t>Supports for Community Living (SCL)</t>
  </si>
  <si>
    <t>52</t>
  </si>
  <si>
    <t>Home &amp; Community Based Services</t>
  </si>
  <si>
    <t>60</t>
  </si>
  <si>
    <t>Brain Injury</t>
  </si>
  <si>
    <t>62</t>
  </si>
  <si>
    <t>Ambulance</t>
  </si>
  <si>
    <t>63</t>
  </si>
  <si>
    <t>Non-Emergency Transportation</t>
  </si>
  <si>
    <t>67</t>
  </si>
  <si>
    <t>Vision</t>
  </si>
  <si>
    <t>72</t>
  </si>
  <si>
    <t>Dental</t>
  </si>
  <si>
    <t>74</t>
  </si>
  <si>
    <t>Physicians</t>
  </si>
  <si>
    <t>75</t>
  </si>
  <si>
    <t>Nurse Practitioner</t>
  </si>
  <si>
    <t>81</t>
  </si>
  <si>
    <t>Hearing</t>
  </si>
  <si>
    <t>90</t>
  </si>
  <si>
    <t>Comp. Outpatient Rehab Facility</t>
  </si>
  <si>
    <t>92</t>
  </si>
  <si>
    <t>Psych Distinct Part Unit</t>
  </si>
  <si>
    <t>93</t>
  </si>
  <si>
    <t>Rehab Distinct Part Unit</t>
  </si>
  <si>
    <t>94</t>
  </si>
  <si>
    <t>Physician Assistant</t>
  </si>
  <si>
    <t>Subtotal: Mandatory Services</t>
  </si>
  <si>
    <t>03</t>
  </si>
  <si>
    <t>Mental Hospital</t>
  </si>
  <si>
    <t>04</t>
  </si>
  <si>
    <t>Renal Dialysis</t>
  </si>
  <si>
    <t>05</t>
  </si>
  <si>
    <t>Model Waiver 1</t>
  </si>
  <si>
    <t>07</t>
  </si>
  <si>
    <t>Model Waiver 2</t>
  </si>
  <si>
    <t>08</t>
  </si>
  <si>
    <t>Psychiatric Residential Treatment Facilities (PRTF)</t>
  </si>
  <si>
    <t>13</t>
  </si>
  <si>
    <t>Ambulatory Surgical</t>
  </si>
  <si>
    <t>15</t>
  </si>
  <si>
    <t>HANDS</t>
  </si>
  <si>
    <t>16</t>
  </si>
  <si>
    <t>Impact Plus</t>
  </si>
  <si>
    <t>17</t>
  </si>
  <si>
    <t>Specialized Children's Services Clinics</t>
  </si>
  <si>
    <t>20</t>
  </si>
  <si>
    <t>Targeted Case Mgmt. - Mentally Ill Adults</t>
  </si>
  <si>
    <t>21</t>
  </si>
  <si>
    <t>Targeted Case Mgmt. ‐ Emotionally Disturbed Child</t>
  </si>
  <si>
    <t>22</t>
  </si>
  <si>
    <t>Title V/DSS</t>
  </si>
  <si>
    <t>23</t>
  </si>
  <si>
    <t>School‐Based Services</t>
  </si>
  <si>
    <t>24</t>
  </si>
  <si>
    <t>Children with Special Health Care Needs</t>
  </si>
  <si>
    <t>28</t>
  </si>
  <si>
    <t>Targeted Case Management</t>
  </si>
  <si>
    <t>30</t>
  </si>
  <si>
    <t>Early Intervention ‐ First Steps</t>
  </si>
  <si>
    <t>33</t>
  </si>
  <si>
    <t>Skilled Nursing Home ‐ General</t>
  </si>
  <si>
    <t>35</t>
  </si>
  <si>
    <t>Chiropractor</t>
  </si>
  <si>
    <t>38</t>
  </si>
  <si>
    <t>Occupational Therapist</t>
  </si>
  <si>
    <t>42</t>
  </si>
  <si>
    <t>Community Mental Health Centers</t>
  </si>
  <si>
    <t>53</t>
  </si>
  <si>
    <t>Adult Day Care</t>
  </si>
  <si>
    <t>54</t>
  </si>
  <si>
    <t>Nurse Anesthetist</t>
  </si>
  <si>
    <t>55</t>
  </si>
  <si>
    <t>Hospice</t>
  </si>
  <si>
    <t>57</t>
  </si>
  <si>
    <t>Home Care Waiver</t>
  </si>
  <si>
    <t>59</t>
  </si>
  <si>
    <t>Personal Care Waiver</t>
  </si>
  <si>
    <t>64</t>
  </si>
  <si>
    <t>Pharmacy</t>
  </si>
  <si>
    <t>65</t>
  </si>
  <si>
    <t>MFP Transition</t>
  </si>
  <si>
    <t>66</t>
  </si>
  <si>
    <t>MFP Post‐Transition</t>
  </si>
  <si>
    <t>88</t>
  </si>
  <si>
    <t>Podiatry</t>
  </si>
  <si>
    <t>96</t>
  </si>
  <si>
    <t>Managed Care ‐ Physical Health</t>
  </si>
  <si>
    <t>97</t>
  </si>
  <si>
    <t>Managed Care ‐ Behavioral Health</t>
  </si>
  <si>
    <t>99</t>
  </si>
  <si>
    <t>Unknown Type</t>
  </si>
  <si>
    <t>Subtotal: Optional Services</t>
  </si>
  <si>
    <t>Total:  Mandatory and Optional Services</t>
  </si>
  <si>
    <t>Reinsurance</t>
  </si>
  <si>
    <t>Amount withheld to meet DOI Reserve Requirements</t>
  </si>
  <si>
    <t xml:space="preserve"> </t>
  </si>
  <si>
    <t>Any Distribution of Moneys Received or Retained in Excess of these Reserve Requirements</t>
  </si>
  <si>
    <t>Grand Total(Total Mandatory and Optional- Reinsurance)</t>
  </si>
  <si>
    <t>2023 Data</t>
  </si>
  <si>
    <r>
      <t>Amount withheld to meet DOI Reserve Requirements</t>
    </r>
    <r>
      <rPr>
        <vertAlign val="superscript"/>
        <sz val="9.35"/>
        <color theme="1"/>
        <rFont val="Calibri"/>
        <family val="2"/>
      </rPr>
      <t>1</t>
    </r>
  </si>
  <si>
    <r>
      <t>Any Distribution of Moneys Received or Retained in Excess of these Reserve Requirements</t>
    </r>
    <r>
      <rPr>
        <vertAlign val="superscript"/>
        <sz val="9.35"/>
        <color theme="1"/>
        <rFont val="Calibri"/>
        <family val="2"/>
      </rPr>
      <t>1</t>
    </r>
  </si>
  <si>
    <t>Pharmacy Rebates</t>
  </si>
  <si>
    <t>2024 Data</t>
  </si>
  <si>
    <t>WellCare</t>
  </si>
  <si>
    <t>RE</t>
  </si>
  <si>
    <t>All MCOs</t>
  </si>
  <si>
    <t>ICF‐IDD</t>
  </si>
  <si>
    <t xml:space="preserve">TOTAL </t>
  </si>
  <si>
    <t>SFY 2025</t>
  </si>
  <si>
    <t>United Healthcare</t>
  </si>
  <si>
    <t>Passport by Molina</t>
  </si>
  <si>
    <t>Humana</t>
  </si>
  <si>
    <t>Anthem</t>
  </si>
  <si>
    <t>Aetna</t>
  </si>
  <si>
    <t># of Months</t>
  </si>
  <si>
    <t>Average Cost Per Eligible</t>
  </si>
  <si>
    <t>Monthly Eligibles:</t>
  </si>
  <si>
    <t>Monthly Average</t>
  </si>
  <si>
    <t>Reinsurance:</t>
  </si>
  <si>
    <t>Amount withheld to meet DOI Reserve Requirements:</t>
  </si>
  <si>
    <t>Any Distribution of Moneys Received or Retained in Excess of these Reserve Requirements: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</si>
</sst>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0.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9.35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0" fontId="1" fillId="2" borderId="7" xfId="3" applyFill="1" applyBorder="1"/>
    <xf numFmtId="164" fontId="4" fillId="0" borderId="9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0" fillId="0" borderId="11" xfId="1" applyNumberFormat="1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" fillId="2" borderId="14" xfId="3" applyFill="1" applyBorder="1" applyAlignment="1">
      <alignment horizontal="center"/>
    </xf>
    <xf numFmtId="165" fontId="0" fillId="0" borderId="9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0" fontId="0" fillId="3" borderId="6" xfId="0" applyNumberFormat="1" applyFill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0" fontId="1" fillId="0" borderId="0" xfId="3"/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3" borderId="15" xfId="0" applyNumberFormat="1" applyFill="1" applyBorder="1" applyAlignment="1">
      <alignment horizontal="center" vertical="center"/>
    </xf>
    <xf numFmtId="165" fontId="0" fillId="3" borderId="16" xfId="0" applyNumberFormat="1" applyFill="1" applyBorder="1" applyAlignment="1">
      <alignment horizontal="center" vertical="center"/>
    </xf>
    <xf numFmtId="167" fontId="0" fillId="3" borderId="17" xfId="2" applyNumberFormat="1" applyFont="1" applyFill="1" applyBorder="1" applyAlignment="1">
      <alignment horizontal="center" vertical="center"/>
    </xf>
    <xf numFmtId="165" fontId="0" fillId="3" borderId="18" xfId="0" applyNumberFormat="1" applyFill="1" applyBorder="1" applyAlignment="1">
      <alignment horizontal="center" vertical="center"/>
    </xf>
    <xf numFmtId="0" fontId="1" fillId="2" borderId="15" xfId="3" applyFill="1" applyBorder="1"/>
    <xf numFmtId="10" fontId="0" fillId="3" borderId="17" xfId="0" applyNumberFormat="1" applyFill="1" applyBorder="1" applyAlignment="1">
      <alignment horizontal="center" vertical="center"/>
    </xf>
    <xf numFmtId="165" fontId="0" fillId="3" borderId="15" xfId="0" applyNumberFormat="1" applyFill="1" applyBorder="1" applyAlignment="1">
      <alignment horizontal="left" vertical="center"/>
    </xf>
    <xf numFmtId="0" fontId="1" fillId="4" borderId="1" xfId="3" applyFill="1" applyBorder="1" applyAlignment="1">
      <alignment horizontal="left" wrapText="1"/>
    </xf>
    <xf numFmtId="165" fontId="0" fillId="0" borderId="16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1" fillId="4" borderId="19" xfId="3" applyFill="1" applyBorder="1" applyAlignment="1">
      <alignment horizontal="left" wrapText="1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0" fontId="1" fillId="2" borderId="7" xfId="3" applyFill="1" applyBorder="1" applyAlignment="1">
      <alignment horizontal="left" wrapText="1"/>
    </xf>
    <xf numFmtId="165" fontId="0" fillId="3" borderId="20" xfId="0" applyNumberFormat="1" applyFill="1" applyBorder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0" fontId="0" fillId="3" borderId="23" xfId="0" applyNumberFormat="1" applyFill="1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0" fontId="7" fillId="0" borderId="0" xfId="3" applyFont="1"/>
    <xf numFmtId="0" fontId="0" fillId="4" borderId="0" xfId="0" applyFill="1" applyAlignment="1">
      <alignment horizontal="left" vertical="center"/>
    </xf>
    <xf numFmtId="14" fontId="0" fillId="4" borderId="0" xfId="0" applyNumberFormat="1" applyFill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3" borderId="18" xfId="0" applyNumberForma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0" fontId="4" fillId="2" borderId="28" xfId="3" applyFont="1" applyFill="1" applyBorder="1" applyAlignment="1">
      <alignment horizontal="center"/>
    </xf>
    <xf numFmtId="0" fontId="4" fillId="2" borderId="30" xfId="3" applyFont="1" applyFill="1" applyBorder="1" applyAlignment="1">
      <alignment horizontal="center"/>
    </xf>
    <xf numFmtId="165" fontId="0" fillId="0" borderId="9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29" xfId="0" applyNumberFormat="1" applyBorder="1" applyAlignment="1">
      <alignment horizontal="right" vertical="center"/>
    </xf>
    <xf numFmtId="166" fontId="0" fillId="0" borderId="9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0" fillId="0" borderId="0" xfId="2" applyNumberFormat="1" applyFont="1" applyBorder="1" applyAlignment="1">
      <alignment horizontal="right" vertical="center"/>
    </xf>
    <xf numFmtId="166" fontId="0" fillId="0" borderId="2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5" fontId="4" fillId="5" borderId="15" xfId="0" applyNumberFormat="1" applyFont="1" applyFill="1" applyBorder="1" applyAlignment="1">
      <alignment horizontal="right" vertical="center"/>
    </xf>
    <xf numFmtId="165" fontId="4" fillId="5" borderId="16" xfId="0" applyNumberFormat="1" applyFont="1" applyFill="1" applyBorder="1" applyAlignment="1">
      <alignment horizontal="right" vertical="center"/>
    </xf>
    <xf numFmtId="165" fontId="4" fillId="5" borderId="18" xfId="0" applyNumberFormat="1" applyFont="1" applyFill="1" applyBorder="1" applyAlignment="1">
      <alignment horizontal="right" vertical="center"/>
    </xf>
    <xf numFmtId="165" fontId="4" fillId="5" borderId="27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5" borderId="27" xfId="3" applyFont="1" applyFill="1" applyBorder="1"/>
    <xf numFmtId="0" fontId="0" fillId="4" borderId="1" xfId="3" applyFont="1" applyFill="1" applyBorder="1" applyAlignment="1">
      <alignment wrapText="1"/>
    </xf>
    <xf numFmtId="0" fontId="0" fillId="4" borderId="4" xfId="3" applyFont="1" applyFill="1" applyBorder="1" applyAlignment="1">
      <alignment wrapText="1"/>
    </xf>
    <xf numFmtId="0" fontId="1" fillId="2" borderId="15" xfId="3" applyFill="1" applyBorder="1" applyAlignment="1">
      <alignment horizontal="left" wrapText="1"/>
    </xf>
    <xf numFmtId="0" fontId="1" fillId="4" borderId="35" xfId="3" applyFill="1" applyBorder="1" applyAlignment="1">
      <alignment horizontal="left" wrapText="1"/>
    </xf>
    <xf numFmtId="164" fontId="1" fillId="0" borderId="9" xfId="1" applyNumberFormat="1" applyFont="1" applyBorder="1" applyAlignment="1">
      <alignment horizontal="center" vertical="center" wrapText="1"/>
    </xf>
    <xf numFmtId="0" fontId="1" fillId="4" borderId="31" xfId="3" applyFill="1" applyBorder="1" applyAlignment="1">
      <alignment horizontal="left" wrapText="1"/>
    </xf>
    <xf numFmtId="0" fontId="1" fillId="4" borderId="4" xfId="3" applyFill="1" applyBorder="1" applyAlignment="1">
      <alignment horizontal="left" wrapText="1"/>
    </xf>
    <xf numFmtId="0" fontId="1" fillId="4" borderId="20" xfId="3" applyFill="1" applyBorder="1" applyAlignment="1">
      <alignment horizontal="left" wrapText="1"/>
    </xf>
    <xf numFmtId="0" fontId="1" fillId="2" borderId="20" xfId="3" applyFill="1" applyBorder="1" applyAlignment="1">
      <alignment horizontal="left" wrapText="1"/>
    </xf>
    <xf numFmtId="165" fontId="0" fillId="3" borderId="5" xfId="0" applyNumberFormat="1" applyFill="1" applyBorder="1" applyAlignment="1">
      <alignment horizontal="right" vertical="center"/>
    </xf>
    <xf numFmtId="165" fontId="0" fillId="3" borderId="16" xfId="0" applyNumberFormat="1" applyFill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0" fontId="5" fillId="0" borderId="12" xfId="0" applyNumberFormat="1" applyFont="1" applyBorder="1" applyAlignment="1">
      <alignment horizontal="right" vertical="center"/>
    </xf>
    <xf numFmtId="165" fontId="0" fillId="3" borderId="4" xfId="0" applyNumberFormat="1" applyFill="1" applyBorder="1" applyAlignment="1">
      <alignment horizontal="right" vertical="center"/>
    </xf>
    <xf numFmtId="10" fontId="0" fillId="3" borderId="6" xfId="0" applyNumberFormat="1" applyFill="1" applyBorder="1" applyAlignment="1">
      <alignment horizontal="right" vertical="center"/>
    </xf>
    <xf numFmtId="165" fontId="0" fillId="3" borderId="8" xfId="0" applyNumberFormat="1" applyFill="1" applyBorder="1" applyAlignment="1">
      <alignment horizontal="right" vertical="center"/>
    </xf>
    <xf numFmtId="166" fontId="0" fillId="3" borderId="4" xfId="0" applyNumberFormat="1" applyFill="1" applyBorder="1" applyAlignment="1">
      <alignment horizontal="right" vertical="center"/>
    </xf>
    <xf numFmtId="166" fontId="0" fillId="3" borderId="5" xfId="0" applyNumberFormat="1" applyFill="1" applyBorder="1" applyAlignment="1">
      <alignment horizontal="right" vertical="center"/>
    </xf>
    <xf numFmtId="166" fontId="0" fillId="3" borderId="6" xfId="0" applyNumberFormat="1" applyFill="1" applyBorder="1" applyAlignment="1">
      <alignment horizontal="right" vertical="center"/>
    </xf>
    <xf numFmtId="166" fontId="0" fillId="3" borderId="8" xfId="0" applyNumberFormat="1" applyFill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65" fontId="0" fillId="3" borderId="15" xfId="0" applyNumberFormat="1" applyFill="1" applyBorder="1" applyAlignment="1">
      <alignment horizontal="right" vertical="center"/>
    </xf>
    <xf numFmtId="167" fontId="0" fillId="3" borderId="17" xfId="2" applyNumberFormat="1" applyFont="1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16" xfId="0" applyNumberFormat="1" applyFill="1" applyBorder="1" applyAlignment="1">
      <alignment horizontal="right" vertical="center"/>
    </xf>
    <xf numFmtId="166" fontId="0" fillId="3" borderId="17" xfId="2" applyNumberFormat="1" applyFont="1" applyFill="1" applyBorder="1" applyAlignment="1">
      <alignment horizontal="right" vertical="center"/>
    </xf>
    <xf numFmtId="166" fontId="0" fillId="3" borderId="18" xfId="0" applyNumberFormat="1" applyFill="1" applyBorder="1" applyAlignment="1">
      <alignment horizontal="right" vertical="center"/>
    </xf>
    <xf numFmtId="10" fontId="0" fillId="3" borderId="17" xfId="0" applyNumberFormat="1" applyFill="1" applyBorder="1" applyAlignment="1">
      <alignment horizontal="right" vertical="center"/>
    </xf>
    <xf numFmtId="166" fontId="0" fillId="3" borderId="17" xfId="0" applyNumberFormat="1" applyFill="1" applyBorder="1" applyAlignment="1">
      <alignment horizontal="right" vertical="center"/>
    </xf>
    <xf numFmtId="10" fontId="0" fillId="3" borderId="18" xfId="0" applyNumberFormat="1" applyFill="1" applyBorder="1" applyAlignment="1">
      <alignment horizontal="right" vertical="center"/>
    </xf>
    <xf numFmtId="10" fontId="0" fillId="0" borderId="18" xfId="0" applyNumberFormat="1" applyBorder="1" applyAlignment="1">
      <alignment horizontal="right" vertical="center"/>
    </xf>
    <xf numFmtId="10" fontId="0" fillId="0" borderId="22" xfId="0" applyNumberFormat="1" applyBorder="1" applyAlignment="1">
      <alignment horizontal="right" vertical="center"/>
    </xf>
    <xf numFmtId="165" fontId="0" fillId="3" borderId="20" xfId="0" applyNumberFormat="1" applyFill="1" applyBorder="1" applyAlignment="1">
      <alignment horizontal="right" vertical="center"/>
    </xf>
    <xf numFmtId="165" fontId="0" fillId="3" borderId="21" xfId="0" applyNumberFormat="1" applyFill="1" applyBorder="1" applyAlignment="1">
      <alignment horizontal="right" vertical="center"/>
    </xf>
    <xf numFmtId="10" fontId="0" fillId="3" borderId="23" xfId="0" applyNumberFormat="1" applyFill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 wrapText="1"/>
    </xf>
    <xf numFmtId="164" fontId="0" fillId="0" borderId="0" xfId="1" applyNumberFormat="1" applyFont="1" applyBorder="1" applyAlignment="1">
      <alignment horizontal="right" vertical="center"/>
    </xf>
    <xf numFmtId="164" fontId="4" fillId="0" borderId="12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" fontId="4" fillId="0" borderId="0" xfId="0" applyNumberFormat="1" applyFont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0" fontId="0" fillId="3" borderId="16" xfId="0" applyNumberFormat="1" applyFill="1" applyBorder="1" applyAlignment="1">
      <alignment horizontal="right" vertical="center"/>
    </xf>
    <xf numFmtId="165" fontId="0" fillId="3" borderId="17" xfId="0" applyNumberFormat="1" applyFill="1" applyBorder="1" applyAlignment="1">
      <alignment horizontal="right" vertical="center"/>
    </xf>
    <xf numFmtId="10" fontId="0" fillId="0" borderId="3" xfId="0" applyNumberFormat="1" applyBorder="1" applyAlignment="1">
      <alignment horizontal="right" vertical="center"/>
    </xf>
    <xf numFmtId="10" fontId="0" fillId="0" borderId="34" xfId="0" applyNumberFormat="1" applyBorder="1" applyAlignment="1">
      <alignment horizontal="right" vertical="center"/>
    </xf>
    <xf numFmtId="166" fontId="0" fillId="0" borderId="22" xfId="0" applyNumberFormat="1" applyBorder="1" applyAlignment="1">
      <alignment horizontal="right" vertical="center"/>
    </xf>
    <xf numFmtId="164" fontId="0" fillId="0" borderId="11" xfId="1" applyNumberFormat="1" applyFont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164" fontId="1" fillId="0" borderId="9" xfId="1" applyNumberFormat="1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right" vertical="center" wrapText="1"/>
    </xf>
    <xf numFmtId="17" fontId="4" fillId="0" borderId="13" xfId="0" applyNumberFormat="1" applyFont="1" applyBorder="1" applyAlignment="1">
      <alignment horizontal="right" vertical="center" wrapText="1"/>
    </xf>
    <xf numFmtId="10" fontId="0" fillId="0" borderId="0" xfId="0" applyNumberFormat="1" applyAlignment="1">
      <alignment horizontal="right" vertical="center"/>
    </xf>
    <xf numFmtId="0" fontId="0" fillId="0" borderId="22" xfId="0" applyBorder="1" applyAlignment="1">
      <alignment horizontal="right" vertical="center"/>
    </xf>
    <xf numFmtId="10" fontId="0" fillId="3" borderId="17" xfId="2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4" fillId="6" borderId="12" xfId="1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10" fontId="0" fillId="6" borderId="12" xfId="0" applyNumberFormat="1" applyFill="1" applyBorder="1" applyAlignment="1">
      <alignment horizontal="right" vertical="center"/>
    </xf>
    <xf numFmtId="10" fontId="0" fillId="3" borderId="5" xfId="2" applyNumberFormat="1" applyFont="1" applyFill="1" applyBorder="1" applyAlignment="1">
      <alignment horizontal="right" vertical="center"/>
    </xf>
    <xf numFmtId="10" fontId="0" fillId="3" borderId="16" xfId="2" applyNumberFormat="1" applyFont="1" applyFill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10" fontId="0" fillId="0" borderId="33" xfId="0" applyNumberFormat="1" applyBorder="1" applyAlignment="1">
      <alignment horizontal="right" vertical="center"/>
    </xf>
    <xf numFmtId="10" fontId="0" fillId="0" borderId="36" xfId="0" applyNumberFormat="1" applyBorder="1" applyAlignment="1">
      <alignment horizontal="right" vertical="center"/>
    </xf>
    <xf numFmtId="10" fontId="0" fillId="0" borderId="38" xfId="2" applyNumberFormat="1" applyFont="1" applyBorder="1" applyAlignment="1">
      <alignment horizontal="right" vertical="center"/>
    </xf>
    <xf numFmtId="10" fontId="4" fillId="0" borderId="12" xfId="2" applyNumberFormat="1" applyFont="1" applyBorder="1" applyAlignment="1">
      <alignment horizontal="right" vertical="center" wrapText="1"/>
    </xf>
    <xf numFmtId="10" fontId="0" fillId="3" borderId="22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7" borderId="27" xfId="0" applyFont="1" applyFill="1" applyBorder="1" applyAlignment="1">
      <alignment horizontal="center" vertical="center" wrapText="1"/>
    </xf>
    <xf numFmtId="166" fontId="0" fillId="0" borderId="29" xfId="7" applyNumberFormat="1" applyFont="1" applyBorder="1" applyAlignment="1">
      <alignment horizontal="right" vertical="center"/>
    </xf>
    <xf numFmtId="166" fontId="4" fillId="5" borderId="2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 wrapText="1"/>
    </xf>
    <xf numFmtId="0" fontId="12" fillId="0" borderId="0" xfId="3" applyFont="1"/>
    <xf numFmtId="0" fontId="0" fillId="0" borderId="28" xfId="0" applyBorder="1"/>
    <xf numFmtId="0" fontId="0" fillId="0" borderId="29" xfId="0" applyBorder="1"/>
    <xf numFmtId="0" fontId="1" fillId="0" borderId="29" xfId="3" applyBorder="1"/>
    <xf numFmtId="0" fontId="0" fillId="0" borderId="29" xfId="0" applyBorder="1" applyAlignment="1">
      <alignment horizontal="center" vertical="center"/>
    </xf>
    <xf numFmtId="165" fontId="4" fillId="5" borderId="27" xfId="0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right"/>
    </xf>
    <xf numFmtId="17" fontId="0" fillId="0" borderId="29" xfId="0" applyNumberForma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7" fontId="4" fillId="0" borderId="20" xfId="0" applyNumberFormat="1" applyFont="1" applyBorder="1" applyAlignment="1">
      <alignment horizontal="center" vertical="center" wrapText="1"/>
    </xf>
    <xf numFmtId="17" fontId="4" fillId="0" borderId="21" xfId="0" applyNumberFormat="1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center" vertical="center" wrapText="1"/>
    </xf>
    <xf numFmtId="17" fontId="4" fillId="0" borderId="30" xfId="0" applyNumberFormat="1" applyFont="1" applyBorder="1" applyAlignment="1">
      <alignment horizontal="center" vertical="center" wrapText="1"/>
    </xf>
    <xf numFmtId="164" fontId="0" fillId="4" borderId="0" xfId="1" applyNumberFormat="1" applyFont="1" applyFill="1" applyBorder="1" applyAlignment="1">
      <alignment horizontal="right" vertical="center"/>
    </xf>
    <xf numFmtId="164" fontId="0" fillId="4" borderId="11" xfId="1" applyNumberFormat="1" applyFon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0" fillId="4" borderId="11" xfId="0" applyNumberFormat="1" applyFill="1" applyBorder="1" applyAlignment="1">
      <alignment horizontal="right" vertical="center"/>
    </xf>
    <xf numFmtId="165" fontId="0" fillId="4" borderId="15" xfId="0" applyNumberFormat="1" applyFill="1" applyBorder="1" applyAlignment="1">
      <alignment horizontal="right" vertical="center"/>
    </xf>
    <xf numFmtId="165" fontId="0" fillId="4" borderId="16" xfId="0" applyNumberFormat="1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right" vertical="center"/>
    </xf>
    <xf numFmtId="165" fontId="0" fillId="4" borderId="21" xfId="0" applyNumberFormat="1" applyFill="1" applyBorder="1" applyAlignment="1">
      <alignment horizontal="right" vertical="center"/>
    </xf>
    <xf numFmtId="166" fontId="0" fillId="4" borderId="1" xfId="0" applyNumberFormat="1" applyFill="1" applyBorder="1" applyAlignment="1">
      <alignment horizontal="right" vertical="center"/>
    </xf>
    <xf numFmtId="165" fontId="0" fillId="4" borderId="2" xfId="0" applyNumberFormat="1" applyFill="1" applyBorder="1" applyAlignment="1">
      <alignment horizontal="right" vertical="center"/>
    </xf>
    <xf numFmtId="166" fontId="0" fillId="4" borderId="24" xfId="0" applyNumberFormat="1" applyFill="1" applyBorder="1" applyAlignment="1">
      <alignment horizontal="right" vertical="center"/>
    </xf>
    <xf numFmtId="165" fontId="0" fillId="4" borderId="25" xfId="0" applyNumberFormat="1" applyFill="1" applyBorder="1" applyAlignment="1">
      <alignment horizontal="right" vertical="center"/>
    </xf>
    <xf numFmtId="0" fontId="0" fillId="4" borderId="19" xfId="0" applyFill="1" applyBorder="1" applyAlignment="1">
      <alignment horizontal="left" vertical="center"/>
    </xf>
    <xf numFmtId="166" fontId="0" fillId="4" borderId="20" xfId="0" applyNumberFormat="1" applyFill="1" applyBorder="1" applyAlignment="1">
      <alignment horizontal="right" vertical="center"/>
    </xf>
    <xf numFmtId="166" fontId="0" fillId="4" borderId="2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65" fontId="0" fillId="4" borderId="31" xfId="0" applyNumberFormat="1" applyFill="1" applyBorder="1" applyAlignment="1">
      <alignment horizontal="right" vertical="center"/>
    </xf>
    <xf numFmtId="165" fontId="0" fillId="4" borderId="32" xfId="0" applyNumberFormat="1" applyFill="1" applyBorder="1" applyAlignment="1">
      <alignment horizontal="right" vertical="center"/>
    </xf>
    <xf numFmtId="165" fontId="0" fillId="4" borderId="35" xfId="0" applyNumberFormat="1" applyFill="1" applyBorder="1" applyAlignment="1">
      <alignment horizontal="right" vertical="center"/>
    </xf>
    <xf numFmtId="165" fontId="0" fillId="4" borderId="26" xfId="0" applyNumberFormat="1" applyFill="1" applyBorder="1" applyAlignment="1">
      <alignment horizontal="right" vertical="center"/>
    </xf>
    <xf numFmtId="165" fontId="0" fillId="4" borderId="19" xfId="0" applyNumberFormat="1" applyFill="1" applyBorder="1" applyAlignment="1">
      <alignment horizontal="right" vertical="center"/>
    </xf>
    <xf numFmtId="165" fontId="0" fillId="4" borderId="37" xfId="0" applyNumberFormat="1" applyFill="1" applyBorder="1" applyAlignment="1">
      <alignment horizontal="right" vertical="center"/>
    </xf>
    <xf numFmtId="0" fontId="2" fillId="7" borderId="4" xfId="3" applyFont="1" applyFill="1" applyBorder="1" applyAlignment="1">
      <alignment horizontal="center"/>
    </xf>
    <xf numFmtId="0" fontId="2" fillId="7" borderId="5" xfId="3" applyFont="1" applyFill="1" applyBorder="1" applyAlignment="1">
      <alignment horizontal="center"/>
    </xf>
    <xf numFmtId="0" fontId="2" fillId="7" borderId="8" xfId="3" applyFont="1" applyFill="1" applyBorder="1" applyAlignment="1">
      <alignment horizontal="center"/>
    </xf>
    <xf numFmtId="0" fontId="2" fillId="7" borderId="1" xfId="3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/>
    </xf>
    <xf numFmtId="0" fontId="2" fillId="7" borderId="3" xfId="3" applyFont="1" applyFill="1" applyBorder="1" applyAlignment="1">
      <alignment horizontal="center"/>
    </xf>
    <xf numFmtId="0" fontId="1" fillId="2" borderId="1" xfId="3" applyFill="1" applyBorder="1" applyAlignment="1">
      <alignment horizontal="center"/>
    </xf>
    <xf numFmtId="0" fontId="1" fillId="2" borderId="2" xfId="3" applyFill="1" applyBorder="1" applyAlignment="1">
      <alignment horizontal="center"/>
    </xf>
    <xf numFmtId="0" fontId="1" fillId="2" borderId="3" xfId="3" applyFill="1" applyBorder="1" applyAlignment="1">
      <alignment horizontal="center"/>
    </xf>
    <xf numFmtId="0" fontId="1" fillId="2" borderId="4" xfId="3" applyFill="1" applyBorder="1" applyAlignment="1">
      <alignment horizontal="center"/>
    </xf>
    <xf numFmtId="0" fontId="1" fillId="2" borderId="5" xfId="3" applyFill="1" applyBorder="1" applyAlignment="1">
      <alignment horizontal="center"/>
    </xf>
    <xf numFmtId="0" fontId="1" fillId="2" borderId="6" xfId="3" applyFill="1" applyBorder="1" applyAlignment="1">
      <alignment horizontal="center"/>
    </xf>
    <xf numFmtId="0" fontId="1" fillId="2" borderId="7" xfId="3" applyFill="1" applyBorder="1" applyAlignment="1">
      <alignment horizontal="center"/>
    </xf>
    <xf numFmtId="0" fontId="1" fillId="2" borderId="8" xfId="3" applyFill="1" applyBorder="1" applyAlignment="1">
      <alignment horizontal="center"/>
    </xf>
    <xf numFmtId="0" fontId="0" fillId="2" borderId="7" xfId="3" applyFont="1" applyFill="1" applyBorder="1" applyAlignment="1">
      <alignment horizontal="center"/>
    </xf>
    <xf numFmtId="14" fontId="0" fillId="0" borderId="0" xfId="0" applyNumberFormat="1" applyFill="1" applyAlignment="1">
      <alignment horizontal="left" vertical="center"/>
    </xf>
  </cellXfs>
  <cellStyles count="8">
    <cellStyle name="Comma" xfId="1" builtinId="3"/>
    <cellStyle name="Comma 2" xfId="4" xr:uid="{CE34B332-1450-4AC8-8F21-C91F1FA74434}"/>
    <cellStyle name="Currency" xfId="7" builtinId="4"/>
    <cellStyle name="Normal" xfId="0" builtinId="0"/>
    <cellStyle name="Normal 2" xfId="3" xr:uid="{7899C3F3-F4AD-49DE-AACC-27C15A72039C}"/>
    <cellStyle name="Percent" xfId="2" builtinId="5"/>
    <cellStyle name="Percent 2" xfId="5" xr:uid="{3D3A22CA-6B35-49C6-ACAA-E84D069BE0AC}"/>
    <cellStyle name="Percent 2 2" xfId="6" xr:uid="{7D912622-6D03-41B6-964B-E48527750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F%20Summary_2015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Relationship Id="rId1" Type="http://schemas.openxmlformats.org/officeDocument/2006/relationships/externalLinkPath" Target="file:///C:\Users\Steve.Bechtel\AppData\Local\Microsoft\Windows\INetCache\Content.Outlook\ZLFZHRU1\AE_CP-03_Quarterly%20Benefits%20Payment_Quarterly_2024Q4_20250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nputs"/>
      <sheetName val="Jeff's_Model"/>
    </sheetNames>
    <sheetDataSet>
      <sheetData sheetId="0" refreshError="1"/>
      <sheetData sheetId="1" refreshError="1">
        <row r="2">
          <cell r="B2">
            <v>42036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"/>
      <sheetName val="QBP_KCHIP"/>
      <sheetName val="QBP_non_KCHIP"/>
      <sheetName val="Summary_Narrative"/>
      <sheetName val="Data Input - QBP Base Data"/>
    </sheetNames>
    <sheetDataSet>
      <sheetData sheetId="0"/>
      <sheetData sheetId="1">
        <row r="14">
          <cell r="I14">
            <v>21734</v>
          </cell>
        </row>
      </sheetData>
      <sheetData sheetId="2">
        <row r="12">
          <cell r="AB12" t="str">
            <v>2024 Data</v>
          </cell>
        </row>
      </sheetData>
      <sheetData sheetId="3"/>
      <sheetData sheetId="4">
        <row r="4">
          <cell r="A4">
            <v>67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ennifer Handshy" id="{3D4DCA58-1A2D-43BC-9FF8-EF9638335595}" userId="S::jhandshy@aetna.com::bda01297-00f3-493f-abde-a3174d0a776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9" dT="2024-07-10T14:38:14.23" personId="{3D4DCA58-1A2D-43BC-9FF8-EF9638335595}" id="{1CF199B4-8776-4168-AEEA-8DEE04DBA5F8}">
    <text>Zolgensma claim paid $2.3m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8D0D-427B-4825-9188-0992A5637611}">
  <sheetPr>
    <pageSetUpPr fitToPage="1"/>
  </sheetPr>
  <dimension ref="A1:R94"/>
  <sheetViews>
    <sheetView tabSelected="1" workbookViewId="0">
      <selection activeCell="B10" sqref="B10"/>
    </sheetView>
  </sheetViews>
  <sheetFormatPr defaultColWidth="9.28515625" defaultRowHeight="15" x14ac:dyDescent="0.25"/>
  <cols>
    <col min="1" max="1" width="46.42578125" style="1" bestFit="1" customWidth="1"/>
    <col min="2" max="2" width="14.85546875" style="1" bestFit="1" customWidth="1"/>
    <col min="3" max="7" width="13.85546875" style="1" bestFit="1" customWidth="1"/>
    <col min="8" max="13" width="13.85546875" style="1" customWidth="1"/>
    <col min="14" max="14" width="15.5703125" style="1" customWidth="1"/>
    <col min="15" max="15" width="2.140625" style="1" customWidth="1"/>
    <col min="16" max="16" width="13.85546875" style="1" customWidth="1"/>
    <col min="17" max="17" width="16.85546875" style="1" customWidth="1"/>
    <col min="18" max="19" width="13.85546875" style="1" customWidth="1"/>
    <col min="20" max="20" width="14.85546875" style="1" bestFit="1" customWidth="1"/>
    <col min="21" max="21" width="3.140625" style="1" customWidth="1"/>
    <col min="22" max="22" width="11.140625" style="1" bestFit="1" customWidth="1"/>
    <col min="23" max="23" width="13.85546875" style="1" customWidth="1"/>
    <col min="24" max="16384" width="9.28515625" style="1"/>
  </cols>
  <sheetData>
    <row r="1" spans="1:17" x14ac:dyDescent="0.25">
      <c r="A1" s="2" t="s">
        <v>0</v>
      </c>
    </row>
    <row r="2" spans="1:17" x14ac:dyDescent="0.25">
      <c r="A2" s="2" t="s">
        <v>1</v>
      </c>
      <c r="B2" s="1" t="s">
        <v>2</v>
      </c>
    </row>
    <row r="4" spans="1:17" x14ac:dyDescent="0.25">
      <c r="A4" s="68" t="s">
        <v>3</v>
      </c>
      <c r="B4" s="1" t="s">
        <v>167</v>
      </c>
    </row>
    <row r="5" spans="1:17" x14ac:dyDescent="0.25">
      <c r="A5" s="68" t="s">
        <v>5</v>
      </c>
      <c r="B5" s="3">
        <v>45474</v>
      </c>
    </row>
    <row r="6" spans="1:17" x14ac:dyDescent="0.25">
      <c r="A6" s="68" t="s">
        <v>6</v>
      </c>
      <c r="B6" s="3">
        <v>45838</v>
      </c>
    </row>
    <row r="7" spans="1:17" x14ac:dyDescent="0.25">
      <c r="A7" s="68"/>
      <c r="B7" s="3"/>
    </row>
    <row r="10" spans="1:17" ht="15.75" thickBot="1" x14ac:dyDescent="0.3"/>
    <row r="11" spans="1:17" x14ac:dyDescent="0.25">
      <c r="B11" s="212" t="s">
        <v>8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4"/>
      <c r="N11" s="73" t="s">
        <v>169</v>
      </c>
      <c r="O11" s="4"/>
    </row>
    <row r="12" spans="1:17" ht="15.75" thickBot="1" x14ac:dyDescent="0.3">
      <c r="B12" s="209" t="s">
        <v>11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1"/>
      <c r="N12" s="74" t="s">
        <v>170</v>
      </c>
      <c r="O12" s="4"/>
    </row>
    <row r="13" spans="1:17" x14ac:dyDescent="0.25">
      <c r="A13" s="5"/>
      <c r="B13" s="70">
        <v>45474</v>
      </c>
      <c r="C13" s="8">
        <v>45505</v>
      </c>
      <c r="D13" s="8">
        <v>45536</v>
      </c>
      <c r="E13" s="8">
        <v>45566</v>
      </c>
      <c r="F13" s="8">
        <v>45597</v>
      </c>
      <c r="G13" s="8">
        <v>45627</v>
      </c>
      <c r="H13" s="8">
        <v>45658</v>
      </c>
      <c r="I13" s="8">
        <v>45689</v>
      </c>
      <c r="J13" s="8">
        <v>45717</v>
      </c>
      <c r="K13" s="8">
        <v>45748</v>
      </c>
      <c r="L13" s="8">
        <v>45778</v>
      </c>
      <c r="M13" s="10">
        <v>45809</v>
      </c>
      <c r="N13" s="180" t="s">
        <v>179</v>
      </c>
      <c r="O13" s="8"/>
      <c r="P13" s="171" t="s">
        <v>176</v>
      </c>
    </row>
    <row r="14" spans="1:17" ht="15.75" thickBot="1" x14ac:dyDescent="0.3">
      <c r="A14" s="179" t="s">
        <v>178</v>
      </c>
      <c r="B14" s="71">
        <f>Aetna!I14+Anthem!I14+Humana!I14+Molina!I14+United!I14+Wellcare!I14</f>
        <v>1511194</v>
      </c>
      <c r="C14" s="15">
        <f>Aetna!J14+Anthem!J14+Humana!J14+Molina!J14+United!J14+Wellcare!J14</f>
        <v>1508366</v>
      </c>
      <c r="D14" s="15">
        <f>Aetna!K14+Anthem!K14+Humana!K14+Molina!K14+United!K14+Wellcare!K14</f>
        <v>1502889</v>
      </c>
      <c r="E14" s="15">
        <f>Aetna!L14+Anthem!L14+Humana!L14+Molina!L14+United!L14+Wellcare!L14</f>
        <v>1353979</v>
      </c>
      <c r="F14" s="15">
        <f>Aetna!M14+Anthem!M14+Humana!M14+Molina!M14+United!M14+Wellcare!M14</f>
        <v>1350825</v>
      </c>
      <c r="G14" s="15">
        <f>Aetna!N14+Anthem!N14+Humana!N14+Molina!N14+United!N14+Wellcare!N14</f>
        <v>1343995</v>
      </c>
      <c r="H14" s="15">
        <f>Aetna!O14+Anthem!O14+Humana!O14+Molina!O14+United!O14+Wellcare!O14</f>
        <v>1329359</v>
      </c>
      <c r="I14" s="15">
        <f>Aetna!P14+Anthem!P14+Humana!P14+Molina!P14+United!P14+Wellcare!P14</f>
        <v>1334294</v>
      </c>
      <c r="J14" s="15">
        <f>Aetna!Q14+Anthem!Q14+Humana!Q14+Molina!Q14+United!Q14+Wellcare!Q14</f>
        <v>1323504</v>
      </c>
      <c r="K14" s="15">
        <f>Aetna!R14+Anthem!R14+Humana!R14+Molina!R14+United!R14+Wellcare!R14</f>
        <v>1327142</v>
      </c>
      <c r="L14" s="15">
        <f>Aetna!S14+Anthem!S14+Humana!S14+Molina!S14+United!S14+Wellcare!S14</f>
        <v>1322225</v>
      </c>
      <c r="M14" s="17">
        <f>Aetna!T14+Anthem!T14+Humana!T14+Molina!T14+United!T14+Wellcare!T14</f>
        <v>1314421</v>
      </c>
      <c r="N14" s="72">
        <f>SUM(B14:M14)/P14</f>
        <v>1376849.4166666667</v>
      </c>
      <c r="O14" s="18"/>
      <c r="P14" s="1">
        <v>12</v>
      </c>
      <c r="Q14" s="172"/>
    </row>
    <row r="15" spans="1:17" ht="30.75" thickBot="1" x14ac:dyDescent="0.3">
      <c r="A15" s="173" t="s">
        <v>20</v>
      </c>
      <c r="B15" s="183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5"/>
      <c r="N15" s="186"/>
      <c r="O15" s="8"/>
      <c r="P15" s="168" t="s">
        <v>177</v>
      </c>
      <c r="Q15" s="168" t="s">
        <v>12</v>
      </c>
    </row>
    <row r="16" spans="1:17" x14ac:dyDescent="0.25">
      <c r="A16" s="174" t="s">
        <v>22</v>
      </c>
      <c r="B16" s="75">
        <f>Aetna!I17+Anthem!I17+Humana!I17+Molina!I17+United!I17+Wellcare!I17</f>
        <v>220536416.83000001</v>
      </c>
      <c r="C16" s="76">
        <f>Aetna!J17+Anthem!J17+Humana!J17+Molina!J17+United!J17+Wellcare!J17</f>
        <v>195014326.09000009</v>
      </c>
      <c r="D16" s="76">
        <f>Aetna!K17+Anthem!K17+Humana!K17+Molina!K17+United!K17+Wellcare!K17</f>
        <v>202038492.38999987</v>
      </c>
      <c r="E16" s="76">
        <f>Aetna!L17+Anthem!L17+Humana!L17+Molina!L17+United!L17+Wellcare!L17</f>
        <v>179218935.5200001</v>
      </c>
      <c r="F16" s="76">
        <f>Aetna!M17+Anthem!M17+Humana!M17+Molina!M17+United!M17+Wellcare!M17</f>
        <v>211718720.5500001</v>
      </c>
      <c r="G16" s="76">
        <f>Aetna!N17+Anthem!N17+Humana!N17+Molina!N17+United!N17+Wellcare!N17</f>
        <v>171593497.98000008</v>
      </c>
      <c r="H16" s="76">
        <f>Aetna!O17+Anthem!O17+Humana!O17+Molina!O17+United!O17+Wellcare!O17</f>
        <v>244936278.03999999</v>
      </c>
      <c r="I16" s="76">
        <f>Aetna!P17+Anthem!P17+Humana!P17+Molina!P17+United!P17+Wellcare!P17</f>
        <v>217109526.42000002</v>
      </c>
      <c r="J16" s="76">
        <f>Aetna!Q17+Anthem!Q17+Humana!Q17+Molina!Q17+United!Q17+Wellcare!Q17</f>
        <v>239858678.13</v>
      </c>
      <c r="K16" s="76">
        <f>Aetna!R17+Anthem!R17+Humana!R17+Molina!R17+United!R17+Wellcare!R17</f>
        <v>163086061.19</v>
      </c>
      <c r="L16" s="76">
        <f>Aetna!S17+Anthem!S17+Humana!S17+Molina!S17+United!S17+Wellcare!S17</f>
        <v>203803077.36000001</v>
      </c>
      <c r="M16" s="104">
        <f>Aetna!T17+Anthem!T17+Humana!T17+Molina!T17+United!T17+Wellcare!T17</f>
        <v>153784076.5</v>
      </c>
      <c r="N16" s="77">
        <f>SUM(B16:M16)</f>
        <v>2402698087.0000005</v>
      </c>
      <c r="O16" s="24"/>
      <c r="P16" s="169">
        <f t="shared" ref="P16:P43" si="0">(N16/N$14)/P$14</f>
        <v>145.42246825224717</v>
      </c>
      <c r="Q16" s="77">
        <f t="shared" ref="Q16:Q43" si="1">N16/P$14</f>
        <v>200224840.58333337</v>
      </c>
    </row>
    <row r="17" spans="1:17" x14ac:dyDescent="0.25">
      <c r="A17" s="175" t="s">
        <v>24</v>
      </c>
      <c r="B17" s="75">
        <f>Aetna!I18+Anthem!I18+Humana!I18+Molina!I18+United!I18+Wellcare!I18</f>
        <v>116118065.03000319</v>
      </c>
      <c r="C17" s="76">
        <f>Aetna!J18+Anthem!J18+Humana!J18+Molina!J18+United!J18+Wellcare!J18</f>
        <v>123376356.21000196</v>
      </c>
      <c r="D17" s="76">
        <f>Aetna!K18+Anthem!K18+Humana!K18+Molina!K18+United!K18+Wellcare!K18</f>
        <v>117461971.73000389</v>
      </c>
      <c r="E17" s="76">
        <f>Aetna!L18+Anthem!L18+Humana!L18+Molina!L18+United!L18+Wellcare!L18</f>
        <v>132587085.49000061</v>
      </c>
      <c r="F17" s="76">
        <f>Aetna!M18+Anthem!M18+Humana!M18+Molina!M18+United!M18+Wellcare!M18</f>
        <v>112065213.37999922</v>
      </c>
      <c r="G17" s="76">
        <f>Aetna!N18+Anthem!N18+Humana!N18+Molina!N18+United!N18+Wellcare!N18</f>
        <v>122015224.5099957</v>
      </c>
      <c r="H17" s="76">
        <f>Aetna!O18+Anthem!O18+Humana!O18+Molina!O18+United!O18+Wellcare!O18</f>
        <v>118302390.74000007</v>
      </c>
      <c r="I17" s="76">
        <f>Aetna!P18+Anthem!P18+Humana!P18+Molina!P18+United!P18+Wellcare!P18</f>
        <v>111359473.00999998</v>
      </c>
      <c r="J17" s="76">
        <f>Aetna!Q18+Anthem!Q18+Humana!Q18+Molina!Q18+United!Q18+Wellcare!Q18</f>
        <v>113693538.53000008</v>
      </c>
      <c r="K17" s="76">
        <f>Aetna!R18+Anthem!R18+Humana!R18+Molina!R18+United!R18+Wellcare!R18</f>
        <v>146068549.07000014</v>
      </c>
      <c r="L17" s="76">
        <f>Aetna!S18+Anthem!S18+Humana!S18+Molina!S18+United!S18+Wellcare!S18</f>
        <v>151927275.75000015</v>
      </c>
      <c r="M17" s="104">
        <f>Aetna!T18+Anthem!T18+Humana!T18+Molina!T18+United!T18+Wellcare!T18</f>
        <v>136897852.86000013</v>
      </c>
      <c r="N17" s="77">
        <f t="shared" ref="N17:N43" si="2">SUM(B17:M17)</f>
        <v>1501872996.3100052</v>
      </c>
      <c r="O17" s="24"/>
      <c r="P17" s="169">
        <f t="shared" si="0"/>
        <v>90.900342122259744</v>
      </c>
      <c r="Q17" s="77">
        <f t="shared" si="1"/>
        <v>125156083.02583377</v>
      </c>
    </row>
    <row r="18" spans="1:17" x14ac:dyDescent="0.25">
      <c r="A18" s="175" t="s">
        <v>29</v>
      </c>
      <c r="B18" s="75">
        <f>Aetna!I19+Anthem!I19+Humana!I19+Molina!I19+United!I19+Wellcare!I19</f>
        <v>55344.5</v>
      </c>
      <c r="C18" s="76">
        <f>Aetna!J19+Anthem!J19+Humana!J19+Molina!J19+United!J19+Wellcare!J19</f>
        <v>25640.240000000002</v>
      </c>
      <c r="D18" s="76">
        <f>Aetna!K19+Anthem!K19+Humana!K19+Molina!K19+United!K19+Wellcare!K19</f>
        <v>22326.77</v>
      </c>
      <c r="E18" s="76">
        <f>Aetna!L19+Anthem!L19+Humana!L19+Molina!L19+United!L19+Wellcare!L19</f>
        <v>63887.6</v>
      </c>
      <c r="F18" s="76">
        <f>Aetna!M19+Anthem!M19+Humana!M19+Molina!M19+United!M19+Wellcare!M19</f>
        <v>-528.73</v>
      </c>
      <c r="G18" s="76">
        <f>Aetna!N19+Anthem!N19+Humana!N19+Molina!N19+United!N19+Wellcare!N19</f>
        <v>27566.52</v>
      </c>
      <c r="H18" s="76">
        <f>Aetna!O19+Anthem!O19+Humana!O19+Molina!O19+United!O19+Wellcare!O19</f>
        <v>1647.14</v>
      </c>
      <c r="I18" s="76">
        <f>Aetna!P19+Anthem!P19+Humana!P19+Molina!P19+United!P19+Wellcare!P19</f>
        <v>18772.54</v>
      </c>
      <c r="J18" s="76">
        <f>Aetna!Q19+Anthem!Q19+Humana!Q19+Molina!Q19+United!Q19+Wellcare!Q19</f>
        <v>29587.78</v>
      </c>
      <c r="K18" s="76">
        <f>Aetna!R19+Anthem!R19+Humana!R19+Molina!R19+United!R19+Wellcare!R19</f>
        <v>92888.49</v>
      </c>
      <c r="L18" s="76">
        <f>Aetna!S19+Anthem!S19+Humana!S19+Molina!S19+United!S19+Wellcare!S19</f>
        <v>42691.85</v>
      </c>
      <c r="M18" s="104">
        <f>Aetna!T19+Anthem!T19+Humana!T19+Molina!T19+United!T19+Wellcare!T19</f>
        <v>51718.32</v>
      </c>
      <c r="N18" s="77">
        <f t="shared" si="2"/>
        <v>431543.02</v>
      </c>
      <c r="O18" s="24"/>
      <c r="P18" s="169">
        <f t="shared" si="0"/>
        <v>2.6118991589070533E-2</v>
      </c>
      <c r="Q18" s="77">
        <f t="shared" si="1"/>
        <v>35961.918333333335</v>
      </c>
    </row>
    <row r="19" spans="1:17" x14ac:dyDescent="0.25">
      <c r="A19" s="175" t="s">
        <v>33</v>
      </c>
      <c r="B19" s="75">
        <f>Aetna!I20+Anthem!I20+Humana!I20+Molina!I20+United!I20+Wellcare!I20</f>
        <v>1456.76</v>
      </c>
      <c r="C19" s="76">
        <f>Aetna!J20+Anthem!J20+Humana!J20+Molina!J20+United!J20+Wellcare!J20</f>
        <v>2383.61</v>
      </c>
      <c r="D19" s="76">
        <f>Aetna!K20+Anthem!K20+Humana!K20+Molina!K20+United!K20+Wellcare!K20</f>
        <v>2791.56</v>
      </c>
      <c r="E19" s="76">
        <f>Aetna!L20+Anthem!L20+Humana!L20+Molina!L20+United!L20+Wellcare!L20</f>
        <v>1575.26</v>
      </c>
      <c r="F19" s="76">
        <f>Aetna!M20+Anthem!M20+Humana!M20+Molina!M20+United!M20+Wellcare!M20</f>
        <v>1407.63</v>
      </c>
      <c r="G19" s="76">
        <f>Aetna!N20+Anthem!N20+Humana!N20+Molina!N20+United!N20+Wellcare!N20</f>
        <v>1454.33</v>
      </c>
      <c r="H19" s="76">
        <f>Aetna!O20+Anthem!O20+Humana!O20+Molina!O20+United!O20+Wellcare!O20</f>
        <v>868.28</v>
      </c>
      <c r="I19" s="76">
        <f>Aetna!P20+Anthem!P20+Humana!P20+Molina!P20+United!P20+Wellcare!P20</f>
        <v>649.69000000000005</v>
      </c>
      <c r="J19" s="76">
        <f>Aetna!Q20+Anthem!Q20+Humana!Q20+Molina!Q20+United!Q20+Wellcare!Q20</f>
        <v>1384.0700000000002</v>
      </c>
      <c r="K19" s="76">
        <f>Aetna!R20+Anthem!R20+Humana!R20+Molina!R20+United!R20+Wellcare!R20</f>
        <v>0</v>
      </c>
      <c r="L19" s="76">
        <f>Aetna!S20+Anthem!S20+Humana!S20+Molina!S20+United!S20+Wellcare!S20</f>
        <v>0</v>
      </c>
      <c r="M19" s="104">
        <f>Aetna!T20+Anthem!T20+Humana!T20+Molina!T20+United!T20+Wellcare!T20</f>
        <v>0</v>
      </c>
      <c r="N19" s="77">
        <f t="shared" si="2"/>
        <v>13971.19</v>
      </c>
      <c r="O19" s="24"/>
      <c r="P19" s="169">
        <f t="shared" si="0"/>
        <v>8.4560142833339368E-4</v>
      </c>
      <c r="Q19" s="77">
        <f t="shared" si="1"/>
        <v>1164.2658333333334</v>
      </c>
    </row>
    <row r="20" spans="1:17" x14ac:dyDescent="0.25">
      <c r="A20" s="175" t="s">
        <v>35</v>
      </c>
      <c r="B20" s="75">
        <f>Aetna!I21+Anthem!I21+Humana!I21+Molina!I21+United!I21+Wellcare!I21</f>
        <v>464048.87</v>
      </c>
      <c r="C20" s="76">
        <f>Aetna!J21+Anthem!J21+Humana!J21+Molina!J21+United!J21+Wellcare!J21</f>
        <v>370378.32</v>
      </c>
      <c r="D20" s="76">
        <f>Aetna!K21+Anthem!K21+Humana!K21+Molina!K21+United!K21+Wellcare!K21</f>
        <v>427284.96000000008</v>
      </c>
      <c r="E20" s="76">
        <f>Aetna!L21+Anthem!L21+Humana!L21+Molina!L21+United!L21+Wellcare!L21</f>
        <v>398754.87999999995</v>
      </c>
      <c r="F20" s="76">
        <f>Aetna!M21+Anthem!M21+Humana!M21+Molina!M21+United!M21+Wellcare!M21</f>
        <v>322458.53000000003</v>
      </c>
      <c r="G20" s="76">
        <f>Aetna!N21+Anthem!N21+Humana!N21+Molina!N21+United!N21+Wellcare!N21</f>
        <v>361010.64</v>
      </c>
      <c r="H20" s="76">
        <f>Aetna!O21+Anthem!O21+Humana!O21+Molina!O21+United!O21+Wellcare!O21</f>
        <v>371537.39</v>
      </c>
      <c r="I20" s="76">
        <f>Aetna!P21+Anthem!P21+Humana!P21+Molina!P21+United!P21+Wellcare!P21</f>
        <v>362079.42</v>
      </c>
      <c r="J20" s="76">
        <f>Aetna!Q21+Anthem!Q21+Humana!Q21+Molina!Q21+United!Q21+Wellcare!Q21</f>
        <v>365733.26999999996</v>
      </c>
      <c r="K20" s="76">
        <f>Aetna!R21+Anthem!R21+Humana!R21+Molina!R21+United!R21+Wellcare!R21</f>
        <v>163880.91999999998</v>
      </c>
      <c r="L20" s="76">
        <f>Aetna!S21+Anthem!S21+Humana!S21+Molina!S21+United!S21+Wellcare!S21</f>
        <v>114607.29000000001</v>
      </c>
      <c r="M20" s="104">
        <f>Aetna!T21+Anthem!T21+Humana!T21+Molina!T21+United!T21+Wellcare!T21</f>
        <v>42327.81</v>
      </c>
      <c r="N20" s="77">
        <f t="shared" si="2"/>
        <v>3764102.3</v>
      </c>
      <c r="O20" s="24"/>
      <c r="P20" s="169">
        <f t="shared" si="0"/>
        <v>0.22782098599138745</v>
      </c>
      <c r="Q20" s="77">
        <f t="shared" si="1"/>
        <v>313675.19166666665</v>
      </c>
    </row>
    <row r="21" spans="1:17" x14ac:dyDescent="0.25">
      <c r="A21" s="175" t="s">
        <v>37</v>
      </c>
      <c r="B21" s="75">
        <f>Aetna!I22+Anthem!I22+Humana!I22+Molina!I22+United!I22+Wellcare!I22</f>
        <v>448431.17000000004</v>
      </c>
      <c r="C21" s="76">
        <f>Aetna!J22+Anthem!J22+Humana!J22+Molina!J22+United!J22+Wellcare!J22</f>
        <v>576439.12999999593</v>
      </c>
      <c r="D21" s="76">
        <f>Aetna!K22+Anthem!K22+Humana!K22+Molina!K22+United!K22+Wellcare!K22</f>
        <v>635682.37999999709</v>
      </c>
      <c r="E21" s="76">
        <f>Aetna!L22+Anthem!L22+Humana!L22+Molina!L22+United!L22+Wellcare!L22</f>
        <v>617878.51999999303</v>
      </c>
      <c r="F21" s="76">
        <f>Aetna!M22+Anthem!M22+Humana!M22+Molina!M22+United!M22+Wellcare!M22</f>
        <v>568656.40999999805</v>
      </c>
      <c r="G21" s="76">
        <f>Aetna!N22+Anthem!N22+Humana!N22+Molina!N22+United!N22+Wellcare!N22</f>
        <v>620396.79999999003</v>
      </c>
      <c r="H21" s="76">
        <f>Aetna!O22+Anthem!O22+Humana!O22+Molina!O22+United!O22+Wellcare!O22</f>
        <v>287721.28000000003</v>
      </c>
      <c r="I21" s="76">
        <f>Aetna!P22+Anthem!P22+Humana!P22+Molina!P22+United!P22+Wellcare!P22</f>
        <v>468076.94</v>
      </c>
      <c r="J21" s="76">
        <f>Aetna!Q22+Anthem!Q22+Humana!Q22+Molina!Q22+United!Q22+Wellcare!Q22</f>
        <v>757794.82000000007</v>
      </c>
      <c r="K21" s="76">
        <f>Aetna!R22+Anthem!R22+Humana!R22+Molina!R22+United!R22+Wellcare!R22</f>
        <v>540070.65</v>
      </c>
      <c r="L21" s="76">
        <f>Aetna!S22+Anthem!S22+Humana!S22+Molina!S22+United!S22+Wellcare!S22</f>
        <v>828591.55</v>
      </c>
      <c r="M21" s="104">
        <f>Aetna!T22+Anthem!T22+Humana!T22+Molina!T22+United!T22+Wellcare!T22</f>
        <v>261787.47</v>
      </c>
      <c r="N21" s="77">
        <f t="shared" si="2"/>
        <v>6611527.119999975</v>
      </c>
      <c r="O21" s="24"/>
      <c r="P21" s="169">
        <f t="shared" si="0"/>
        <v>0.40016038548877714</v>
      </c>
      <c r="Q21" s="77">
        <f t="shared" si="1"/>
        <v>550960.59333333129</v>
      </c>
    </row>
    <row r="22" spans="1:17" x14ac:dyDescent="0.25">
      <c r="A22" s="175" t="s">
        <v>39</v>
      </c>
      <c r="B22" s="75">
        <f>Aetna!I23+Anthem!I23+Humana!I23+Molina!I23+United!I23+Wellcare!I23</f>
        <v>7576576.4700000891</v>
      </c>
      <c r="C22" s="76">
        <f>Aetna!J23+Anthem!J23+Humana!J23+Molina!J23+United!J23+Wellcare!J23</f>
        <v>9320057.2100000996</v>
      </c>
      <c r="D22" s="76">
        <f>Aetna!K23+Anthem!K23+Humana!K23+Molina!K23+United!K23+Wellcare!K23</f>
        <v>8093602.7500000149</v>
      </c>
      <c r="E22" s="76">
        <f>Aetna!L23+Anthem!L23+Humana!L23+Molina!L23+United!L23+Wellcare!L23</f>
        <v>7626287.8200001391</v>
      </c>
      <c r="F22" s="76">
        <f>Aetna!M23+Anthem!M23+Humana!M23+Molina!M23+United!M23+Wellcare!M23</f>
        <v>7392441.2100000344</v>
      </c>
      <c r="G22" s="76">
        <f>Aetna!N23+Anthem!N23+Humana!N23+Molina!N23+United!N23+Wellcare!N23</f>
        <v>8408772.0900001097</v>
      </c>
      <c r="H22" s="76">
        <f>Aetna!O23+Anthem!O23+Humana!O23+Molina!O23+United!O23+Wellcare!O23</f>
        <v>10805155.870000001</v>
      </c>
      <c r="I22" s="76">
        <f>Aetna!P23+Anthem!P23+Humana!P23+Molina!P23+United!P23+Wellcare!P23</f>
        <v>11737815.74</v>
      </c>
      <c r="J22" s="76">
        <f>Aetna!Q23+Anthem!Q23+Humana!Q23+Molina!Q23+United!Q23+Wellcare!Q23</f>
        <v>12527743.66</v>
      </c>
      <c r="K22" s="76">
        <f>Aetna!R23+Anthem!R23+Humana!R23+Molina!R23+United!R23+Wellcare!R23</f>
        <v>8184821.4600000009</v>
      </c>
      <c r="L22" s="76">
        <f>Aetna!S23+Anthem!S23+Humana!S23+Molina!S23+United!S23+Wellcare!S23</f>
        <v>9537852.7699999996</v>
      </c>
      <c r="M22" s="104">
        <f>Aetna!T23+Anthem!T23+Humana!T23+Molina!T23+United!T23+Wellcare!T23</f>
        <v>8373538.4100000001</v>
      </c>
      <c r="N22" s="77">
        <f t="shared" si="2"/>
        <v>109584665.46000047</v>
      </c>
      <c r="O22" s="24"/>
      <c r="P22" s="169">
        <f t="shared" si="0"/>
        <v>6.6325738635301299</v>
      </c>
      <c r="Q22" s="77">
        <f t="shared" si="1"/>
        <v>9132055.4550000392</v>
      </c>
    </row>
    <row r="23" spans="1:17" x14ac:dyDescent="0.25">
      <c r="A23" s="175" t="s">
        <v>41</v>
      </c>
      <c r="B23" s="75">
        <f>Aetna!I24+Anthem!I24+Humana!I24+Molina!I24+United!I24+Wellcare!I24</f>
        <v>10118439.780000003</v>
      </c>
      <c r="C23" s="76">
        <f>Aetna!J24+Anthem!J24+Humana!J24+Molina!J24+United!J24+Wellcare!J24</f>
        <v>14280888.590000004</v>
      </c>
      <c r="D23" s="76">
        <f>Aetna!K24+Anthem!K24+Humana!K24+Molina!K24+United!K24+Wellcare!K24</f>
        <v>12527730.150000004</v>
      </c>
      <c r="E23" s="76">
        <f>Aetna!L24+Anthem!L24+Humana!L24+Molina!L24+United!L24+Wellcare!L24</f>
        <v>9997246.2700000051</v>
      </c>
      <c r="F23" s="76">
        <f>Aetna!M24+Anthem!M24+Humana!M24+Molina!M24+United!M24+Wellcare!M24</f>
        <v>9608992.9800000023</v>
      </c>
      <c r="G23" s="76">
        <f>Aetna!N24+Anthem!N24+Humana!N24+Molina!N24+United!N24+Wellcare!N24</f>
        <v>9570335.5900000054</v>
      </c>
      <c r="H23" s="76">
        <f>Aetna!O24+Anthem!O24+Humana!O24+Molina!O24+United!O24+Wellcare!O24</f>
        <v>6913922.6799999997</v>
      </c>
      <c r="I23" s="76">
        <f>Aetna!P24+Anthem!P24+Humana!P24+Molina!P24+United!P24+Wellcare!P24</f>
        <v>12428150.560000001</v>
      </c>
      <c r="J23" s="76">
        <f>Aetna!Q24+Anthem!Q24+Humana!Q24+Molina!Q24+United!Q24+Wellcare!Q24</f>
        <v>9483147.5800000001</v>
      </c>
      <c r="K23" s="76">
        <f>Aetna!R24+Anthem!R24+Humana!R24+Molina!R24+United!R24+Wellcare!R24</f>
        <v>10953731.08</v>
      </c>
      <c r="L23" s="76">
        <f>Aetna!S24+Anthem!S24+Humana!S24+Molina!S24+United!S24+Wellcare!S24</f>
        <v>12124705.050000001</v>
      </c>
      <c r="M23" s="104">
        <f>Aetna!T24+Anthem!T24+Humana!T24+Molina!T24+United!T24+Wellcare!T24</f>
        <v>11789226.709999999</v>
      </c>
      <c r="N23" s="77">
        <f t="shared" si="2"/>
        <v>129796517.02000001</v>
      </c>
      <c r="O23" s="24"/>
      <c r="P23" s="81">
        <f t="shared" si="0"/>
        <v>7.8558891679815153</v>
      </c>
      <c r="Q23" s="77">
        <f t="shared" si="1"/>
        <v>10816376.418333335</v>
      </c>
    </row>
    <row r="24" spans="1:17" x14ac:dyDescent="0.25">
      <c r="A24" s="175" t="s">
        <v>43</v>
      </c>
      <c r="B24" s="75">
        <f>Aetna!I25+Anthem!I25+Humana!I25+Molina!I25+United!I25+Wellcare!I25</f>
        <v>4347846.6000000006</v>
      </c>
      <c r="C24" s="76">
        <f>Aetna!J25+Anthem!J25+Humana!J25+Molina!J25+United!J25+Wellcare!J25</f>
        <v>3994150.97</v>
      </c>
      <c r="D24" s="76">
        <f>Aetna!K25+Anthem!K25+Humana!K25+Molina!K25+United!K25+Wellcare!K25</f>
        <v>4326611.42</v>
      </c>
      <c r="E24" s="76">
        <f>Aetna!L25+Anthem!L25+Humana!L25+Molina!L25+United!L25+Wellcare!L25</f>
        <v>3006597.5000000005</v>
      </c>
      <c r="F24" s="76">
        <f>Aetna!M25+Anthem!M25+Humana!M25+Molina!M25+United!M25+Wellcare!M25</f>
        <v>3338512.03</v>
      </c>
      <c r="G24" s="76">
        <f>Aetna!N25+Anthem!N25+Humana!N25+Molina!N25+United!N25+Wellcare!N25</f>
        <v>2571541.58</v>
      </c>
      <c r="H24" s="76">
        <f>Aetna!O25+Anthem!O25+Humana!O25+Molina!O25+United!O25+Wellcare!O25</f>
        <v>2095391.03</v>
      </c>
      <c r="I24" s="76">
        <f>Aetna!P25+Anthem!P25+Humana!P25+Molina!P25+United!P25+Wellcare!P25</f>
        <v>1993287.6600000001</v>
      </c>
      <c r="J24" s="76">
        <f>Aetna!Q25+Anthem!Q25+Humana!Q25+Molina!Q25+United!Q25+Wellcare!Q25</f>
        <v>2313163.4999999995</v>
      </c>
      <c r="K24" s="76">
        <f>Aetna!R25+Anthem!R25+Humana!R25+Molina!R25+United!R25+Wellcare!R25</f>
        <v>2159917.46</v>
      </c>
      <c r="L24" s="76">
        <f>Aetna!S25+Anthem!S25+Humana!S25+Molina!S25+United!S25+Wellcare!S25</f>
        <v>3112861.67</v>
      </c>
      <c r="M24" s="104">
        <f>Aetna!T25+Anthem!T25+Humana!T25+Molina!T25+United!T25+Wellcare!T25</f>
        <v>1791105.3599999999</v>
      </c>
      <c r="N24" s="77">
        <f t="shared" si="2"/>
        <v>35050986.780000001</v>
      </c>
      <c r="O24" s="24"/>
      <c r="P24" s="81">
        <f t="shared" si="0"/>
        <v>2.1214488161468639</v>
      </c>
      <c r="Q24" s="77">
        <f t="shared" si="1"/>
        <v>2920915.5649999999</v>
      </c>
    </row>
    <row r="25" spans="1:17" x14ac:dyDescent="0.25">
      <c r="A25" s="175" t="s">
        <v>45</v>
      </c>
      <c r="B25" s="75">
        <f>Aetna!I26+Anthem!I26+Humana!I26+Molina!I26+United!I26+Wellcare!I26</f>
        <v>1263634.1099999959</v>
      </c>
      <c r="C25" s="76">
        <f>Aetna!J26+Anthem!J26+Humana!J26+Molina!J26+United!J26+Wellcare!J26</f>
        <v>1349658.7300000121</v>
      </c>
      <c r="D25" s="76">
        <f>Aetna!K26+Anthem!K26+Humana!K26+Molina!K26+United!K26+Wellcare!K26</f>
        <v>1137957.3799999941</v>
      </c>
      <c r="E25" s="76">
        <f>Aetna!L26+Anthem!L26+Humana!L26+Molina!L26+United!L26+Wellcare!L26</f>
        <v>1200708.9100000029</v>
      </c>
      <c r="F25" s="76">
        <f>Aetna!M26+Anthem!M26+Humana!M26+Molina!M26+United!M26+Wellcare!M26</f>
        <v>1080174.5499999998</v>
      </c>
      <c r="G25" s="76">
        <f>Aetna!N26+Anthem!N26+Humana!N26+Molina!N26+United!N26+Wellcare!N26</f>
        <v>1013666.590000012</v>
      </c>
      <c r="H25" s="76">
        <f>Aetna!O26+Anthem!O26+Humana!O26+Molina!O26+United!O26+Wellcare!O26</f>
        <v>900734.21</v>
      </c>
      <c r="I25" s="76">
        <f>Aetna!P26+Anthem!P26+Humana!P26+Molina!P26+United!P26+Wellcare!P26</f>
        <v>928890.18</v>
      </c>
      <c r="J25" s="76">
        <f>Aetna!Q26+Anthem!Q26+Humana!Q26+Molina!Q26+United!Q26+Wellcare!Q26</f>
        <v>1011547.7599999999</v>
      </c>
      <c r="K25" s="76">
        <f>Aetna!R26+Anthem!R26+Humana!R26+Molina!R26+United!R26+Wellcare!R26</f>
        <v>1240697.42</v>
      </c>
      <c r="L25" s="76">
        <f>Aetna!S26+Anthem!S26+Humana!S26+Molina!S26+United!S26+Wellcare!S26</f>
        <v>1446880.33</v>
      </c>
      <c r="M25" s="104">
        <f>Aetna!T26+Anthem!T26+Humana!T26+Molina!T26+United!T26+Wellcare!T26</f>
        <v>957017.38</v>
      </c>
      <c r="N25" s="77">
        <f t="shared" si="2"/>
        <v>13531567.550000018</v>
      </c>
      <c r="O25" s="24"/>
      <c r="P25" s="81">
        <f t="shared" si="0"/>
        <v>0.81899343204621911</v>
      </c>
      <c r="Q25" s="77">
        <f t="shared" si="1"/>
        <v>1127630.629166668</v>
      </c>
    </row>
    <row r="26" spans="1:17" x14ac:dyDescent="0.25">
      <c r="A26" s="175" t="s">
        <v>47</v>
      </c>
      <c r="B26" s="75">
        <f>Aetna!I27+Anthem!I27+Humana!I27+Molina!I27+United!I27+Wellcare!I27</f>
        <v>1260655.2599999909</v>
      </c>
      <c r="C26" s="76">
        <f>Aetna!J27+Anthem!J27+Humana!J27+Molina!J27+United!J27+Wellcare!J27</f>
        <v>1246810.089999991</v>
      </c>
      <c r="D26" s="76">
        <f>Aetna!K27+Anthem!K27+Humana!K27+Molina!K27+United!K27+Wellcare!K27</f>
        <v>1229948.7199999948</v>
      </c>
      <c r="E26" s="76">
        <f>Aetna!L27+Anthem!L27+Humana!L27+Molina!L27+United!L27+Wellcare!L27</f>
        <v>1129522.8799999938</v>
      </c>
      <c r="F26" s="76">
        <f>Aetna!M27+Anthem!M27+Humana!M27+Molina!M27+United!M27+Wellcare!M27</f>
        <v>811765.11999999313</v>
      </c>
      <c r="G26" s="76">
        <f>Aetna!N27+Anthem!N27+Humana!N27+Molina!N27+United!N27+Wellcare!N27</f>
        <v>987365.88999999501</v>
      </c>
      <c r="H26" s="76">
        <f>Aetna!O27+Anthem!O27+Humana!O27+Molina!O27+United!O27+Wellcare!O27</f>
        <v>2049551.51</v>
      </c>
      <c r="I26" s="76">
        <f>Aetna!P27+Anthem!P27+Humana!P27+Molina!P27+United!P27+Wellcare!P27</f>
        <v>2051426.5</v>
      </c>
      <c r="J26" s="76">
        <f>Aetna!Q27+Anthem!Q27+Humana!Q27+Molina!Q27+United!Q27+Wellcare!Q27</f>
        <v>2277913.89</v>
      </c>
      <c r="K26" s="76">
        <f>Aetna!R27+Anthem!R27+Humana!R27+Molina!R27+United!R27+Wellcare!R27</f>
        <v>717898.35</v>
      </c>
      <c r="L26" s="76">
        <f>Aetna!S27+Anthem!S27+Humana!S27+Molina!S27+United!S27+Wellcare!S27</f>
        <v>647602.07000000007</v>
      </c>
      <c r="M26" s="104">
        <f>Aetna!T27+Anthem!T27+Humana!T27+Molina!T27+United!T27+Wellcare!T27</f>
        <v>571274.56000000006</v>
      </c>
      <c r="N26" s="77">
        <f t="shared" si="2"/>
        <v>14981734.839999961</v>
      </c>
      <c r="O26" s="24"/>
      <c r="P26" s="81">
        <f t="shared" si="0"/>
        <v>0.9067643042300717</v>
      </c>
      <c r="Q26" s="77">
        <f t="shared" si="1"/>
        <v>1248477.9033333301</v>
      </c>
    </row>
    <row r="27" spans="1:17" x14ac:dyDescent="0.25">
      <c r="A27" s="175" t="s">
        <v>49</v>
      </c>
      <c r="B27" s="75">
        <f>Aetna!I28+Anthem!I28+Humana!I28+Molina!I28+United!I28+Wellcare!I28</f>
        <v>9829448.2699997295</v>
      </c>
      <c r="C27" s="76">
        <f>Aetna!J28+Anthem!J28+Humana!J28+Molina!J28+United!J28+Wellcare!J28</f>
        <v>9991780.7599996906</v>
      </c>
      <c r="D27" s="76">
        <f>Aetna!K28+Anthem!K28+Humana!K28+Molina!K28+United!K28+Wellcare!K28</f>
        <v>8669023.9899997599</v>
      </c>
      <c r="E27" s="76">
        <f>Aetna!L28+Anthem!L28+Humana!L28+Molina!L28+United!L28+Wellcare!L28</f>
        <v>10930591.5699996</v>
      </c>
      <c r="F27" s="76">
        <f>Aetna!M28+Anthem!M28+Humana!M28+Molina!M28+United!M28+Wellcare!M28</f>
        <v>8171747.0099998098</v>
      </c>
      <c r="G27" s="76">
        <f>Aetna!N28+Anthem!N28+Humana!N28+Molina!N28+United!N28+Wellcare!N28</f>
        <v>9243763.64999968</v>
      </c>
      <c r="H27" s="76">
        <f>Aetna!O28+Anthem!O28+Humana!O28+Molina!O28+United!O28+Wellcare!O28</f>
        <v>9306972.8900000006</v>
      </c>
      <c r="I27" s="76">
        <f>Aetna!P28+Anthem!P28+Humana!P28+Molina!P28+United!P28+Wellcare!P28</f>
        <v>8615242.6900000013</v>
      </c>
      <c r="J27" s="76">
        <f>Aetna!Q28+Anthem!Q28+Humana!Q28+Molina!Q28+United!Q28+Wellcare!Q28</f>
        <v>9513650.7599999979</v>
      </c>
      <c r="K27" s="76">
        <f>Aetna!R28+Anthem!R28+Humana!R28+Molina!R28+United!R28+Wellcare!R28</f>
        <v>10752342.34</v>
      </c>
      <c r="L27" s="76">
        <f>Aetna!S28+Anthem!S28+Humana!S28+Molina!S28+United!S28+Wellcare!S28</f>
        <v>11301706.810000001</v>
      </c>
      <c r="M27" s="104">
        <f>Aetna!T28+Anthem!T28+Humana!T28+Molina!T28+United!T28+Wellcare!T28</f>
        <v>10299194.07</v>
      </c>
      <c r="N27" s="77">
        <f t="shared" si="2"/>
        <v>116625464.80999827</v>
      </c>
      <c r="O27" s="24"/>
      <c r="P27" s="81">
        <f t="shared" si="0"/>
        <v>7.0587158018308029</v>
      </c>
      <c r="Q27" s="77">
        <f t="shared" si="1"/>
        <v>9718788.7341665234</v>
      </c>
    </row>
    <row r="28" spans="1:17" x14ac:dyDescent="0.25">
      <c r="A28" s="175" t="s">
        <v>51</v>
      </c>
      <c r="B28" s="75">
        <f>Aetna!I29+Anthem!I29+Humana!I29+Molina!I29+United!I29+Wellcare!I29</f>
        <v>3924942.6299999296</v>
      </c>
      <c r="C28" s="76">
        <f>Aetna!J29+Anthem!J29+Humana!J29+Molina!J29+United!J29+Wellcare!J29</f>
        <v>5221436.8699997999</v>
      </c>
      <c r="D28" s="76">
        <f>Aetna!K29+Anthem!K29+Humana!K29+Molina!K29+United!K29+Wellcare!K29</f>
        <v>5206249.6900000796</v>
      </c>
      <c r="E28" s="76">
        <f>Aetna!L29+Anthem!L29+Humana!L29+Molina!L29+United!L29+Wellcare!L29</f>
        <v>5536076.1200004499</v>
      </c>
      <c r="F28" s="76">
        <f>Aetna!M29+Anthem!M29+Humana!M29+Molina!M29+United!M29+Wellcare!M29</f>
        <v>4684512.4300001599</v>
      </c>
      <c r="G28" s="76">
        <f>Aetna!N29+Anthem!N29+Humana!N29+Molina!N29+United!N29+Wellcare!N29</f>
        <v>4753472.43000024</v>
      </c>
      <c r="H28" s="76">
        <f>Aetna!O29+Anthem!O29+Humana!O29+Molina!O29+United!O29+Wellcare!O29</f>
        <v>6276724.9600000009</v>
      </c>
      <c r="I28" s="76">
        <f>Aetna!P29+Anthem!P29+Humana!P29+Molina!P29+United!P29+Wellcare!P29</f>
        <v>7358284.9700000007</v>
      </c>
      <c r="J28" s="76">
        <f>Aetna!Q29+Anthem!Q29+Humana!Q29+Molina!Q29+United!Q29+Wellcare!Q29</f>
        <v>8422932.5500000007</v>
      </c>
      <c r="K28" s="76">
        <f>Aetna!R29+Anthem!R29+Humana!R29+Molina!R29+United!R29+Wellcare!R29</f>
        <v>4619480.3</v>
      </c>
      <c r="L28" s="76">
        <f>Aetna!S29+Anthem!S29+Humana!S29+Molina!S29+United!S29+Wellcare!S29</f>
        <v>5010359.2300000004</v>
      </c>
      <c r="M28" s="104">
        <f>Aetna!T29+Anthem!T29+Humana!T29+Molina!T29+United!T29+Wellcare!T29</f>
        <v>3928137.79</v>
      </c>
      <c r="N28" s="77">
        <f t="shared" si="2"/>
        <v>64942609.970000662</v>
      </c>
      <c r="O28" s="24"/>
      <c r="P28" s="81">
        <f t="shared" si="0"/>
        <v>3.9306289407223765</v>
      </c>
      <c r="Q28" s="77">
        <f t="shared" si="1"/>
        <v>5411884.1641667215</v>
      </c>
    </row>
    <row r="29" spans="1:17" x14ac:dyDescent="0.25">
      <c r="A29" s="175" t="s">
        <v>53</v>
      </c>
      <c r="B29" s="75">
        <f>Aetna!I30+Anthem!I30+Humana!I30+Molina!I30+United!I30+Wellcare!I30</f>
        <v>5423082.7100008</v>
      </c>
      <c r="C29" s="76">
        <f>Aetna!J30+Anthem!J30+Humana!J30+Molina!J30+United!J30+Wellcare!J30</f>
        <v>6246685.960000949</v>
      </c>
      <c r="D29" s="76">
        <f>Aetna!K30+Anthem!K30+Humana!K30+Molina!K30+United!K30+Wellcare!K30</f>
        <v>6566428.0500012105</v>
      </c>
      <c r="E29" s="76">
        <f>Aetna!L30+Anthem!L30+Humana!L30+Molina!L30+United!L30+Wellcare!L30</f>
        <v>6854448.4900005003</v>
      </c>
      <c r="F29" s="76">
        <f>Aetna!M30+Anthem!M30+Humana!M30+Molina!M30+United!M30+Wellcare!M30</f>
        <v>6394877.0700010099</v>
      </c>
      <c r="G29" s="76">
        <f>Aetna!N30+Anthem!N30+Humana!N30+Molina!N30+United!N30+Wellcare!N30</f>
        <v>6606567.5500008399</v>
      </c>
      <c r="H29" s="76">
        <f>Aetna!O30+Anthem!O30+Humana!O30+Molina!O30+United!O30+Wellcare!O30</f>
        <v>6012429.4800000004</v>
      </c>
      <c r="I29" s="76">
        <f>Aetna!P30+Anthem!P30+Humana!P30+Molina!P30+United!P30+Wellcare!P30</f>
        <v>6487210.3300000001</v>
      </c>
      <c r="J29" s="76">
        <f>Aetna!Q30+Anthem!Q30+Humana!Q30+Molina!Q30+United!Q30+Wellcare!Q30</f>
        <v>6293901.2299999995</v>
      </c>
      <c r="K29" s="76">
        <f>Aetna!R30+Anthem!R30+Humana!R30+Molina!R30+United!R30+Wellcare!R30</f>
        <v>5461540.7299999995</v>
      </c>
      <c r="L29" s="76">
        <f>Aetna!S30+Anthem!S30+Humana!S30+Molina!S30+United!S30+Wellcare!S30</f>
        <v>5525088.9199999999</v>
      </c>
      <c r="M29" s="104">
        <f>Aetna!T30+Anthem!T30+Humana!T30+Molina!T30+United!T30+Wellcare!T30</f>
        <v>4500631.9399999995</v>
      </c>
      <c r="N29" s="77">
        <f t="shared" si="2"/>
        <v>72372892.460005298</v>
      </c>
      <c r="O29" s="24"/>
      <c r="P29" s="81">
        <f t="shared" si="0"/>
        <v>4.3803442109655357</v>
      </c>
      <c r="Q29" s="77">
        <f t="shared" si="1"/>
        <v>6031074.3716671085</v>
      </c>
    </row>
    <row r="30" spans="1:17" x14ac:dyDescent="0.25">
      <c r="A30" s="175" t="s">
        <v>55</v>
      </c>
      <c r="B30" s="75">
        <f>Aetna!I31+Anthem!I31+Humana!I31+Molina!I31+United!I31+Wellcare!I31</f>
        <v>36384.329999999994</v>
      </c>
      <c r="C30" s="76">
        <f>Aetna!J31+Anthem!J31+Humana!J31+Molina!J31+United!J31+Wellcare!J31</f>
        <v>27942.92</v>
      </c>
      <c r="D30" s="76">
        <f>Aetna!K31+Anthem!K31+Humana!K31+Molina!K31+United!K31+Wellcare!K31</f>
        <v>31117.02</v>
      </c>
      <c r="E30" s="76">
        <f>Aetna!L31+Anthem!L31+Humana!L31+Molina!L31+United!L31+Wellcare!L31</f>
        <v>69591.73</v>
      </c>
      <c r="F30" s="76">
        <f>Aetna!M31+Anthem!M31+Humana!M31+Molina!M31+United!M31+Wellcare!M31</f>
        <v>60856.01</v>
      </c>
      <c r="G30" s="76">
        <f>Aetna!N31+Anthem!N31+Humana!N31+Molina!N31+United!N31+Wellcare!N31</f>
        <v>33004.53</v>
      </c>
      <c r="H30" s="76">
        <f>Aetna!O31+Anthem!O31+Humana!O31+Molina!O31+United!O31+Wellcare!O31</f>
        <v>15932.43</v>
      </c>
      <c r="I30" s="76">
        <f>Aetna!P31+Anthem!P31+Humana!P31+Molina!P31+United!P31+Wellcare!P31</f>
        <v>3696.77</v>
      </c>
      <c r="J30" s="76">
        <f>Aetna!Q31+Anthem!Q31+Humana!Q31+Molina!Q31+United!Q31+Wellcare!Q31</f>
        <v>4340.78</v>
      </c>
      <c r="K30" s="76">
        <f>Aetna!R31+Anthem!R31+Humana!R31+Molina!R31+United!R31+Wellcare!R31</f>
        <v>0</v>
      </c>
      <c r="L30" s="76">
        <f>Aetna!S31+Anthem!S31+Humana!S31+Molina!S31+United!S31+Wellcare!S31</f>
        <v>0</v>
      </c>
      <c r="M30" s="104">
        <f>Aetna!T31+Anthem!T31+Humana!T31+Molina!T31+United!T31+Wellcare!T31</f>
        <v>0</v>
      </c>
      <c r="N30" s="77">
        <f t="shared" si="2"/>
        <v>282866.52000000008</v>
      </c>
      <c r="O30" s="24"/>
      <c r="P30" s="81">
        <f t="shared" si="0"/>
        <v>1.7120398000434935E-2</v>
      </c>
      <c r="Q30" s="77">
        <f t="shared" si="1"/>
        <v>23572.210000000006</v>
      </c>
    </row>
    <row r="31" spans="1:17" x14ac:dyDescent="0.25">
      <c r="A31" s="175" t="s">
        <v>57</v>
      </c>
      <c r="B31" s="75">
        <f>Aetna!I32+Anthem!I32+Humana!I32+Molina!I32+United!I32+Wellcare!I32</f>
        <v>0</v>
      </c>
      <c r="C31" s="76">
        <f>Aetna!J32+Anthem!J32+Humana!J32+Molina!J32+United!J32+Wellcare!J32</f>
        <v>0</v>
      </c>
      <c r="D31" s="76">
        <f>Aetna!K32+Anthem!K32+Humana!K32+Molina!K32+United!K32+Wellcare!K32</f>
        <v>0</v>
      </c>
      <c r="E31" s="76">
        <f>Aetna!L32+Anthem!L32+Humana!L32+Molina!L32+United!L32+Wellcare!L32</f>
        <v>0</v>
      </c>
      <c r="F31" s="76">
        <f>Aetna!M32+Anthem!M32+Humana!M32+Molina!M32+United!M32+Wellcare!M32</f>
        <v>0</v>
      </c>
      <c r="G31" s="76">
        <f>Aetna!N32+Anthem!N32+Humana!N32+Molina!N32+United!N32+Wellcare!N32</f>
        <v>0</v>
      </c>
      <c r="H31" s="76">
        <f>Aetna!O32+Anthem!O32+Humana!O32+Molina!O32+United!O32+Wellcare!O32</f>
        <v>0</v>
      </c>
      <c r="I31" s="76">
        <f>Aetna!P32+Anthem!P32+Humana!P32+Molina!P32+United!P32+Wellcare!P32</f>
        <v>0</v>
      </c>
      <c r="J31" s="76">
        <f>Aetna!Q32+Anthem!Q32+Humana!Q32+Molina!Q32+United!Q32+Wellcare!Q32</f>
        <v>0</v>
      </c>
      <c r="K31" s="76">
        <f>Aetna!R32+Anthem!R32+Humana!R32+Molina!R32+United!R32+Wellcare!R32</f>
        <v>0</v>
      </c>
      <c r="L31" s="76">
        <f>Aetna!S32+Anthem!S32+Humana!S32+Molina!S32+United!S32+Wellcare!S32</f>
        <v>0</v>
      </c>
      <c r="M31" s="104">
        <f>Aetna!T32+Anthem!T32+Humana!T32+Molina!T32+United!T32+Wellcare!T32</f>
        <v>0</v>
      </c>
      <c r="N31" s="77">
        <f t="shared" si="2"/>
        <v>0</v>
      </c>
      <c r="O31" s="24"/>
      <c r="P31" s="81">
        <f t="shared" si="0"/>
        <v>0</v>
      </c>
      <c r="Q31" s="77">
        <f t="shared" si="1"/>
        <v>0</v>
      </c>
    </row>
    <row r="32" spans="1:17" x14ac:dyDescent="0.25">
      <c r="A32" s="175" t="s">
        <v>59</v>
      </c>
      <c r="B32" s="75">
        <f>Aetna!I33+Anthem!I33+Humana!I33+Molina!I33+United!I33+Wellcare!I33</f>
        <v>959841.56999999087</v>
      </c>
      <c r="C32" s="76">
        <f>Aetna!J33+Anthem!J33+Humana!J33+Molina!J33+United!J33+Wellcare!J33</f>
        <v>705077.06999999192</v>
      </c>
      <c r="D32" s="76">
        <f>Aetna!K33+Anthem!K33+Humana!K33+Molina!K33+United!K33+Wellcare!K33</f>
        <v>613907.01999999501</v>
      </c>
      <c r="E32" s="76">
        <f>Aetna!L33+Anthem!L33+Humana!L33+Molina!L33+United!L33+Wellcare!L33</f>
        <v>759401.79999999097</v>
      </c>
      <c r="F32" s="76">
        <f>Aetna!M33+Anthem!M33+Humana!M33+Molina!M33+United!M33+Wellcare!M33</f>
        <v>640460.44999999402</v>
      </c>
      <c r="G32" s="76">
        <f>Aetna!N33+Anthem!N33+Humana!N33+Molina!N33+United!N33+Wellcare!N33</f>
        <v>801111.94999998994</v>
      </c>
      <c r="H32" s="76">
        <f>Aetna!O33+Anthem!O33+Humana!O33+Molina!O33+United!O33+Wellcare!O33</f>
        <v>708768.8</v>
      </c>
      <c r="I32" s="76">
        <f>Aetna!P33+Anthem!P33+Humana!P33+Molina!P33+United!P33+Wellcare!P33</f>
        <v>816933.04999999993</v>
      </c>
      <c r="J32" s="76">
        <f>Aetna!Q33+Anthem!Q33+Humana!Q33+Molina!Q33+United!Q33+Wellcare!Q33</f>
        <v>805447.66999999993</v>
      </c>
      <c r="K32" s="76">
        <f>Aetna!R33+Anthem!R33+Humana!R33+Molina!R33+United!R33+Wellcare!R33</f>
        <v>821657.00999999989</v>
      </c>
      <c r="L32" s="76">
        <f>Aetna!S33+Anthem!S33+Humana!S33+Molina!S33+United!S33+Wellcare!S33</f>
        <v>1300030.7499999998</v>
      </c>
      <c r="M32" s="104">
        <f>Aetna!T33+Anthem!T33+Humana!T33+Molina!T33+United!T33+Wellcare!T33</f>
        <v>610960.81999999995</v>
      </c>
      <c r="N32" s="77">
        <f t="shared" si="2"/>
        <v>9543597.9599999525</v>
      </c>
      <c r="O32" s="24"/>
      <c r="P32" s="81">
        <f t="shared" si="0"/>
        <v>0.57762295598410895</v>
      </c>
      <c r="Q32" s="77">
        <f t="shared" si="1"/>
        <v>795299.829999996</v>
      </c>
    </row>
    <row r="33" spans="1:17" x14ac:dyDescent="0.25">
      <c r="A33" s="175" t="s">
        <v>67</v>
      </c>
      <c r="B33" s="75">
        <f>Aetna!I34+Anthem!I34+Humana!I34+Molina!I34+United!I34+Wellcare!I34</f>
        <v>10956127.140000593</v>
      </c>
      <c r="C33" s="76">
        <f>Aetna!J34+Anthem!J34+Humana!J34+Molina!J34+United!J34+Wellcare!J34</f>
        <v>10574513.090000823</v>
      </c>
      <c r="D33" s="76">
        <f>Aetna!K34+Anthem!K34+Humana!K34+Molina!K34+United!K34+Wellcare!K34</f>
        <v>9839041.0000006519</v>
      </c>
      <c r="E33" s="76">
        <f>Aetna!L34+Anthem!L34+Humana!L34+Molina!L34+United!L34+Wellcare!L34</f>
        <v>9886107.9200009443</v>
      </c>
      <c r="F33" s="76">
        <f>Aetna!M34+Anthem!M34+Humana!M34+Molina!M34+United!M34+Wellcare!M34</f>
        <v>6834673.0700006206</v>
      </c>
      <c r="G33" s="76">
        <f>Aetna!N34+Anthem!N34+Humana!N34+Molina!N34+United!N34+Wellcare!N34</f>
        <v>7240690.7800006019</v>
      </c>
      <c r="H33" s="76">
        <f>Aetna!O34+Anthem!O34+Humana!O34+Molina!O34+United!O34+Wellcare!O34</f>
        <v>8517915.5800000001</v>
      </c>
      <c r="I33" s="76">
        <f>Aetna!P34+Anthem!P34+Humana!P34+Molina!P34+United!P34+Wellcare!P34</f>
        <v>11381910.52</v>
      </c>
      <c r="J33" s="76">
        <f>Aetna!Q34+Anthem!Q34+Humana!Q34+Molina!Q34+United!Q34+Wellcare!Q34</f>
        <v>9872296.0800000019</v>
      </c>
      <c r="K33" s="76">
        <f>Aetna!R34+Anthem!R34+Humana!R34+Molina!R34+United!R34+Wellcare!R34</f>
        <v>9193289.2000000011</v>
      </c>
      <c r="L33" s="76">
        <f>Aetna!S34+Anthem!S34+Humana!S34+Molina!S34+United!S34+Wellcare!S34</f>
        <v>9694033.3599999994</v>
      </c>
      <c r="M33" s="104">
        <f>Aetna!T34+Anthem!T34+Humana!T34+Molina!T34+United!T34+Wellcare!T34</f>
        <v>9434459.5200000014</v>
      </c>
      <c r="N33" s="77">
        <f t="shared" si="2"/>
        <v>113425057.26000424</v>
      </c>
      <c r="O33" s="24"/>
      <c r="P33" s="81">
        <f t="shared" si="0"/>
        <v>6.8650122450454516</v>
      </c>
      <c r="Q33" s="77">
        <f t="shared" si="1"/>
        <v>9452088.1050003525</v>
      </c>
    </row>
    <row r="34" spans="1:17" x14ac:dyDescent="0.25">
      <c r="A34" s="175" t="s">
        <v>69</v>
      </c>
      <c r="B34" s="75">
        <f>Aetna!I35+Anthem!I35+Humana!I35+Molina!I35+United!I35+Wellcare!I35</f>
        <v>2479036.0999999</v>
      </c>
      <c r="C34" s="76">
        <f>Aetna!J35+Anthem!J35+Humana!J35+Molina!J35+United!J35+Wellcare!J35</f>
        <v>3644427.9599998398</v>
      </c>
      <c r="D34" s="76">
        <f>Aetna!K35+Anthem!K35+Humana!K35+Molina!K35+United!K35+Wellcare!K35</f>
        <v>2740120.4599999101</v>
      </c>
      <c r="E34" s="76">
        <f>Aetna!L35+Anthem!L35+Humana!L35+Molina!L35+United!L35+Wellcare!L35</f>
        <v>2973099.8299999</v>
      </c>
      <c r="F34" s="76">
        <f>Aetna!M35+Anthem!M35+Humana!M35+Molina!M35+United!M35+Wellcare!M35</f>
        <v>3422455.1699999329</v>
      </c>
      <c r="G34" s="76">
        <f>Aetna!N35+Anthem!N35+Humana!N35+Molina!N35+United!N35+Wellcare!N35</f>
        <v>2410536.2399999457</v>
      </c>
      <c r="H34" s="76">
        <f>Aetna!O35+Anthem!O35+Humana!O35+Molina!O35+United!O35+Wellcare!O35</f>
        <v>2062887.37</v>
      </c>
      <c r="I34" s="76">
        <f>Aetna!P35+Anthem!P35+Humana!P35+Molina!P35+United!P35+Wellcare!P35</f>
        <v>2227819.4500000002</v>
      </c>
      <c r="J34" s="76">
        <f>Aetna!Q35+Anthem!Q35+Humana!Q35+Molina!Q35+United!Q35+Wellcare!Q35</f>
        <v>2462255.3199999998</v>
      </c>
      <c r="K34" s="76">
        <f>Aetna!R35+Anthem!R35+Humana!R35+Molina!R35+United!R35+Wellcare!R35</f>
        <v>2942680.84</v>
      </c>
      <c r="L34" s="76">
        <f>Aetna!S35+Anthem!S35+Humana!S35+Molina!S35+United!S35+Wellcare!S35</f>
        <v>3039820.02</v>
      </c>
      <c r="M34" s="104">
        <f>Aetna!T35+Anthem!T35+Humana!T35+Molina!T35+United!T35+Wellcare!T35</f>
        <v>3155792.8899999997</v>
      </c>
      <c r="N34" s="77">
        <f t="shared" si="2"/>
        <v>33560931.649999425</v>
      </c>
      <c r="O34" s="24"/>
      <c r="P34" s="81">
        <f t="shared" si="0"/>
        <v>2.0312637462835244</v>
      </c>
      <c r="Q34" s="77">
        <f t="shared" si="1"/>
        <v>2796744.3041666187</v>
      </c>
    </row>
    <row r="35" spans="1:17" x14ac:dyDescent="0.25">
      <c r="A35" s="175" t="s">
        <v>71</v>
      </c>
      <c r="B35" s="75">
        <f>Aetna!I36+Anthem!I36+Humana!I36+Molina!I36+United!I36+Wellcare!I36</f>
        <v>0</v>
      </c>
      <c r="C35" s="76">
        <f>Aetna!J36+Anthem!J36+Humana!J36+Molina!J36+United!J36+Wellcare!J36</f>
        <v>0</v>
      </c>
      <c r="D35" s="76">
        <f>Aetna!K36+Anthem!K36+Humana!K36+Molina!K36+United!K36+Wellcare!K36</f>
        <v>0</v>
      </c>
      <c r="E35" s="76">
        <f>Aetna!L36+Anthem!L36+Humana!L36+Molina!L36+United!L36+Wellcare!L36</f>
        <v>0</v>
      </c>
      <c r="F35" s="76">
        <f>Aetna!M36+Anthem!M36+Humana!M36+Molina!M36+United!M36+Wellcare!M36</f>
        <v>0</v>
      </c>
      <c r="G35" s="76">
        <f>Aetna!N36+Anthem!N36+Humana!N36+Molina!N36+United!N36+Wellcare!N36</f>
        <v>0</v>
      </c>
      <c r="H35" s="76">
        <f>Aetna!O36+Anthem!O36+Humana!O36+Molina!O36+United!O36+Wellcare!O36</f>
        <v>0</v>
      </c>
      <c r="I35" s="76">
        <f>Aetna!P36+Anthem!P36+Humana!P36+Molina!P36+United!P36+Wellcare!P36</f>
        <v>0</v>
      </c>
      <c r="J35" s="76">
        <f>Aetna!Q36+Anthem!Q36+Humana!Q36+Molina!Q36+United!Q36+Wellcare!Q36</f>
        <v>0</v>
      </c>
      <c r="K35" s="76">
        <f>Aetna!R36+Anthem!R36+Humana!R36+Molina!R36+United!R36+Wellcare!R36</f>
        <v>0</v>
      </c>
      <c r="L35" s="76">
        <f>Aetna!S36+Anthem!S36+Humana!S36+Molina!S36+United!S36+Wellcare!S36</f>
        <v>0</v>
      </c>
      <c r="M35" s="104">
        <f>Aetna!T36+Anthem!T36+Humana!T36+Molina!T36+United!T36+Wellcare!T36</f>
        <v>0</v>
      </c>
      <c r="N35" s="77">
        <f t="shared" si="2"/>
        <v>0</v>
      </c>
      <c r="O35" s="24"/>
      <c r="P35" s="81">
        <f t="shared" si="0"/>
        <v>0</v>
      </c>
      <c r="Q35" s="77">
        <f t="shared" si="1"/>
        <v>0</v>
      </c>
    </row>
    <row r="36" spans="1:17" x14ac:dyDescent="0.25">
      <c r="A36" s="175" t="s">
        <v>73</v>
      </c>
      <c r="B36" s="75">
        <f>Aetna!I37+Anthem!I37+Humana!I37+Molina!I37+United!I37+Wellcare!I37</f>
        <v>89797.28</v>
      </c>
      <c r="C36" s="76">
        <f>Aetna!J37+Anthem!J37+Humana!J37+Molina!J37+United!J37+Wellcare!J37</f>
        <v>55183.320000000102</v>
      </c>
      <c r="D36" s="76">
        <f>Aetna!K37+Anthem!K37+Humana!K37+Molina!K37+United!K37+Wellcare!K37</f>
        <v>43025.11</v>
      </c>
      <c r="E36" s="76">
        <f>Aetna!L37+Anthem!L37+Humana!L37+Molina!L37+United!L37+Wellcare!L37</f>
        <v>37481.97</v>
      </c>
      <c r="F36" s="76">
        <f>Aetna!M37+Anthem!M37+Humana!M37+Molina!M37+United!M37+Wellcare!M37</f>
        <v>275923.02000000014</v>
      </c>
      <c r="G36" s="76">
        <f>Aetna!N37+Anthem!N37+Humana!N37+Molina!N37+United!N37+Wellcare!N37</f>
        <v>85732.5600000001</v>
      </c>
      <c r="H36" s="76">
        <f>Aetna!O37+Anthem!O37+Humana!O37+Molina!O37+United!O37+Wellcare!O37</f>
        <v>80350.709999999992</v>
      </c>
      <c r="I36" s="76">
        <f>Aetna!P37+Anthem!P37+Humana!P37+Molina!P37+United!P37+Wellcare!P37</f>
        <v>60244.81</v>
      </c>
      <c r="J36" s="76">
        <f>Aetna!Q37+Anthem!Q37+Humana!Q37+Molina!Q37+United!Q37+Wellcare!Q37</f>
        <v>90251.27</v>
      </c>
      <c r="K36" s="76">
        <f>Aetna!R37+Anthem!R37+Humana!R37+Molina!R37+United!R37+Wellcare!R37</f>
        <v>60619.95</v>
      </c>
      <c r="L36" s="76">
        <f>Aetna!S37+Anthem!S37+Humana!S37+Molina!S37+United!S37+Wellcare!S37</f>
        <v>98552.25</v>
      </c>
      <c r="M36" s="104">
        <f>Aetna!T37+Anthem!T37+Humana!T37+Molina!T37+United!T37+Wellcare!T37</f>
        <v>43266.02</v>
      </c>
      <c r="N36" s="77">
        <f t="shared" si="2"/>
        <v>1020428.2700000003</v>
      </c>
      <c r="O36" s="24"/>
      <c r="P36" s="81">
        <f t="shared" si="0"/>
        <v>6.1761067069002286E-2</v>
      </c>
      <c r="Q36" s="77">
        <f t="shared" si="1"/>
        <v>85035.689166666692</v>
      </c>
    </row>
    <row r="37" spans="1:17" x14ac:dyDescent="0.25">
      <c r="A37" s="175" t="s">
        <v>75</v>
      </c>
      <c r="B37" s="75">
        <f>Aetna!I38+Anthem!I38+Humana!I38+Molina!I38+United!I38+Wellcare!I38</f>
        <v>12626.520000000002</v>
      </c>
      <c r="C37" s="76">
        <f>Aetna!J38+Anthem!J38+Humana!J38+Molina!J38+United!J38+Wellcare!J38</f>
        <v>7836.4599999999991</v>
      </c>
      <c r="D37" s="76">
        <f>Aetna!K38+Anthem!K38+Humana!K38+Molina!K38+United!K38+Wellcare!K38</f>
        <v>17266.79</v>
      </c>
      <c r="E37" s="76">
        <f>Aetna!L38+Anthem!L38+Humana!L38+Molina!L38+United!L38+Wellcare!L38</f>
        <v>12824.859999999999</v>
      </c>
      <c r="F37" s="76">
        <f>Aetna!M38+Anthem!M38+Humana!M38+Molina!M38+United!M38+Wellcare!M38</f>
        <v>7341.79</v>
      </c>
      <c r="G37" s="76">
        <f>Aetna!N38+Anthem!N38+Humana!N38+Molina!N38+United!N38+Wellcare!N38</f>
        <v>10664.829999999998</v>
      </c>
      <c r="H37" s="76">
        <f>Aetna!O38+Anthem!O38+Humana!O38+Molina!O38+United!O38+Wellcare!O38</f>
        <v>9304.880000000001</v>
      </c>
      <c r="I37" s="76">
        <f>Aetna!P38+Anthem!P38+Humana!P38+Molina!P38+United!P38+Wellcare!P38</f>
        <v>12864.949999999999</v>
      </c>
      <c r="J37" s="76">
        <f>Aetna!Q38+Anthem!Q38+Humana!Q38+Molina!Q38+United!Q38+Wellcare!Q38</f>
        <v>41731.569999999992</v>
      </c>
      <c r="K37" s="76">
        <f>Aetna!R38+Anthem!R38+Humana!R38+Molina!R38+United!R38+Wellcare!R38</f>
        <v>7209.0999999999995</v>
      </c>
      <c r="L37" s="76">
        <f>Aetna!S38+Anthem!S38+Humana!S38+Molina!S38+United!S38+Wellcare!S38</f>
        <v>7115.21</v>
      </c>
      <c r="M37" s="104">
        <f>Aetna!T38+Anthem!T38+Humana!T38+Molina!T38+United!T38+Wellcare!T38</f>
        <v>6951.16</v>
      </c>
      <c r="N37" s="77">
        <f t="shared" si="2"/>
        <v>153738.12</v>
      </c>
      <c r="O37" s="24"/>
      <c r="P37" s="81">
        <f t="shared" si="0"/>
        <v>9.3049463833281693E-3</v>
      </c>
      <c r="Q37" s="77">
        <f t="shared" si="1"/>
        <v>12811.51</v>
      </c>
    </row>
    <row r="38" spans="1:17" x14ac:dyDescent="0.25">
      <c r="A38" s="175" t="s">
        <v>77</v>
      </c>
      <c r="B38" s="75">
        <f>Aetna!I39+Anthem!I39+Humana!I39+Molina!I39+United!I39+Wellcare!I39</f>
        <v>93303.64</v>
      </c>
      <c r="C38" s="76">
        <f>Aetna!J39+Anthem!J39+Humana!J39+Molina!J39+United!J39+Wellcare!J39</f>
        <v>60686.80999999999</v>
      </c>
      <c r="D38" s="76">
        <f>Aetna!K39+Anthem!K39+Humana!K39+Molina!K39+United!K39+Wellcare!K39</f>
        <v>79669.88</v>
      </c>
      <c r="E38" s="76">
        <f>Aetna!L39+Anthem!L39+Humana!L39+Molina!L39+United!L39+Wellcare!L39</f>
        <v>57953.149999999994</v>
      </c>
      <c r="F38" s="76">
        <f>Aetna!M39+Anthem!M39+Humana!M39+Molina!M39+United!M39+Wellcare!M39</f>
        <v>54827.840000000004</v>
      </c>
      <c r="G38" s="76">
        <f>Aetna!N39+Anthem!N39+Humana!N39+Molina!N39+United!N39+Wellcare!N39</f>
        <v>147550.79999999999</v>
      </c>
      <c r="H38" s="76">
        <f>Aetna!O39+Anthem!O39+Humana!O39+Molina!O39+United!O39+Wellcare!O39</f>
        <v>153693.19999999998</v>
      </c>
      <c r="I38" s="76">
        <f>Aetna!P39+Anthem!P39+Humana!P39+Molina!P39+United!P39+Wellcare!P39</f>
        <v>90744.299999999988</v>
      </c>
      <c r="J38" s="76">
        <f>Aetna!Q39+Anthem!Q39+Humana!Q39+Molina!Q39+United!Q39+Wellcare!Q39</f>
        <v>123887.8</v>
      </c>
      <c r="K38" s="76">
        <f>Aetna!R39+Anthem!R39+Humana!R39+Molina!R39+United!R39+Wellcare!R39</f>
        <v>174263.96000000002</v>
      </c>
      <c r="L38" s="76">
        <f>Aetna!S39+Anthem!S39+Humana!S39+Molina!S39+United!S39+Wellcare!S39</f>
        <v>217385</v>
      </c>
      <c r="M38" s="104">
        <f>Aetna!T39+Anthem!T39+Humana!T39+Molina!T39+United!T39+Wellcare!T39</f>
        <v>155340.92999999996</v>
      </c>
      <c r="N38" s="77">
        <f t="shared" si="2"/>
        <v>1409307.3099999998</v>
      </c>
      <c r="O38" s="24"/>
      <c r="P38" s="81">
        <f t="shared" si="0"/>
        <v>8.5297836068129684E-2</v>
      </c>
      <c r="Q38" s="77">
        <f t="shared" si="1"/>
        <v>117442.27583333332</v>
      </c>
    </row>
    <row r="39" spans="1:17" x14ac:dyDescent="0.25">
      <c r="A39" s="175" t="s">
        <v>79</v>
      </c>
      <c r="B39" s="75">
        <f>Aetna!I40+Anthem!I40+Humana!I40+Molina!I40+United!I40+Wellcare!I40</f>
        <v>9023503.7699999996</v>
      </c>
      <c r="C39" s="76">
        <f>Aetna!J40+Anthem!J40+Humana!J40+Molina!J40+United!J40+Wellcare!J40</f>
        <v>11392721.1</v>
      </c>
      <c r="D39" s="76">
        <f>Aetna!K40+Anthem!K40+Humana!K40+Molina!K40+United!K40+Wellcare!K40</f>
        <v>10429829.859999999</v>
      </c>
      <c r="E39" s="76">
        <f>Aetna!L40+Anthem!L40+Humana!L40+Molina!L40+United!L40+Wellcare!L40</f>
        <v>12928633.73</v>
      </c>
      <c r="F39" s="76">
        <f>Aetna!M40+Anthem!M40+Humana!M40+Molina!M40+United!M40+Wellcare!M40</f>
        <v>10267274.159999998</v>
      </c>
      <c r="G39" s="76">
        <f>Aetna!N40+Anthem!N40+Humana!N40+Molina!N40+United!N40+Wellcare!N40</f>
        <v>10861397.260000002</v>
      </c>
      <c r="H39" s="76">
        <f>Aetna!O40+Anthem!O40+Humana!O40+Molina!O40+United!O40+Wellcare!O40</f>
        <v>12731152.120000001</v>
      </c>
      <c r="I39" s="76">
        <f>Aetna!P40+Anthem!P40+Humana!P40+Molina!P40+United!P40+Wellcare!P40</f>
        <v>10442315.93</v>
      </c>
      <c r="J39" s="76">
        <f>Aetna!Q40+Anthem!Q40+Humana!Q40+Molina!Q40+United!Q40+Wellcare!Q40</f>
        <v>11124592.130000003</v>
      </c>
      <c r="K39" s="76">
        <f>Aetna!R40+Anthem!R40+Humana!R40+Molina!R40+United!R40+Wellcare!R40</f>
        <v>11419410.059999999</v>
      </c>
      <c r="L39" s="76">
        <f>Aetna!S40+Anthem!S40+Humana!S40+Molina!S40+United!S40+Wellcare!S40</f>
        <v>11344746.699999999</v>
      </c>
      <c r="M39" s="104">
        <f>Aetna!T40+Anthem!T40+Humana!T40+Molina!T40+United!T40+Wellcare!T40</f>
        <v>12264797.689999999</v>
      </c>
      <c r="N39" s="77">
        <f t="shared" si="2"/>
        <v>134230374.51000002</v>
      </c>
      <c r="O39" s="24"/>
      <c r="P39" s="81">
        <f t="shared" si="0"/>
        <v>8.1242468545186473</v>
      </c>
      <c r="Q39" s="77">
        <f t="shared" si="1"/>
        <v>11185864.542500002</v>
      </c>
    </row>
    <row r="40" spans="1:17" x14ac:dyDescent="0.25">
      <c r="A40" s="175" t="s">
        <v>81</v>
      </c>
      <c r="B40" s="75">
        <f>Aetna!I41+Anthem!I41+Humana!I41+Molina!I41+United!I41+Wellcare!I41</f>
        <v>799</v>
      </c>
      <c r="C40" s="76">
        <f>Aetna!J41+Anthem!J41+Humana!J41+Molina!J41+United!J41+Wellcare!J41</f>
        <v>1302</v>
      </c>
      <c r="D40" s="76">
        <f>Aetna!K41+Anthem!K41+Humana!K41+Molina!K41+United!K41+Wellcare!K41</f>
        <v>271</v>
      </c>
      <c r="E40" s="76">
        <f>Aetna!L41+Anthem!L41+Humana!L41+Molina!L41+United!L41+Wellcare!L41</f>
        <v>0</v>
      </c>
      <c r="F40" s="76">
        <f>Aetna!M41+Anthem!M41+Humana!M41+Molina!M41+United!M41+Wellcare!M41</f>
        <v>90.4</v>
      </c>
      <c r="G40" s="76">
        <f>Aetna!N41+Anthem!N41+Humana!N41+Molina!N41+United!N41+Wellcare!N41</f>
        <v>199.23000000000002</v>
      </c>
      <c r="H40" s="76">
        <f>Aetna!O41+Anthem!O41+Humana!O41+Molina!O41+United!O41+Wellcare!O41</f>
        <v>0</v>
      </c>
      <c r="I40" s="76">
        <f>Aetna!P41+Anthem!P41+Humana!P41+Molina!P41+United!P41+Wellcare!P41</f>
        <v>-379</v>
      </c>
      <c r="J40" s="76">
        <f>Aetna!Q41+Anthem!Q41+Humana!Q41+Molina!Q41+United!Q41+Wellcare!Q41</f>
        <v>0</v>
      </c>
      <c r="K40" s="76">
        <f>Aetna!R41+Anthem!R41+Humana!R41+Molina!R41+United!R41+Wellcare!R41</f>
        <v>-105.83</v>
      </c>
      <c r="L40" s="76">
        <f>Aetna!S41+Anthem!S41+Humana!S41+Molina!S41+United!S41+Wellcare!S41</f>
        <v>0</v>
      </c>
      <c r="M40" s="104">
        <f>Aetna!T41+Anthem!T41+Humana!T41+Molina!T41+United!T41+Wellcare!T41</f>
        <v>0</v>
      </c>
      <c r="N40" s="77">
        <f t="shared" si="2"/>
        <v>2176.8000000000002</v>
      </c>
      <c r="O40" s="24"/>
      <c r="P40" s="81">
        <f t="shared" si="0"/>
        <v>1.3175006489755931E-4</v>
      </c>
      <c r="Q40" s="77">
        <f t="shared" si="1"/>
        <v>181.4</v>
      </c>
    </row>
    <row r="41" spans="1:17" x14ac:dyDescent="0.25">
      <c r="A41" s="175" t="s">
        <v>83</v>
      </c>
      <c r="B41" s="75">
        <f>Aetna!I42+Anthem!I42+Humana!I42+Molina!I42+United!I42+Wellcare!I42</f>
        <v>5082919.0399972126</v>
      </c>
      <c r="C41" s="76">
        <f>Aetna!J42+Anthem!J42+Humana!J42+Molina!J42+United!J42+Wellcare!J42</f>
        <v>5253064.1699971724</v>
      </c>
      <c r="D41" s="76">
        <f>Aetna!K42+Anthem!K42+Humana!K42+Molina!K42+United!K42+Wellcare!K42</f>
        <v>5165136.8599972092</v>
      </c>
      <c r="E41" s="76">
        <f>Aetna!L42+Anthem!L42+Humana!L42+Molina!L42+United!L42+Wellcare!L42</f>
        <v>4819787.2599971201</v>
      </c>
      <c r="F41" s="76">
        <f>Aetna!M42+Anthem!M42+Humana!M42+Molina!M42+United!M42+Wellcare!M42</f>
        <v>4469443.5999971796</v>
      </c>
      <c r="G41" s="76">
        <f>Aetna!N42+Anthem!N42+Humana!N42+Molina!N42+United!N42+Wellcare!N42</f>
        <v>4566378.3099971786</v>
      </c>
      <c r="H41" s="76">
        <f>Aetna!O42+Anthem!O42+Humana!O42+Molina!O42+United!O42+Wellcare!O42</f>
        <v>4197861.4000000004</v>
      </c>
      <c r="I41" s="76">
        <f>Aetna!P42+Anthem!P42+Humana!P42+Molina!P42+United!P42+Wellcare!P42</f>
        <v>4533990.8600000003</v>
      </c>
      <c r="J41" s="76">
        <f>Aetna!Q42+Anthem!Q42+Humana!Q42+Molina!Q42+United!Q42+Wellcare!Q42</f>
        <v>4636401.74</v>
      </c>
      <c r="K41" s="76">
        <f>Aetna!R42+Anthem!R42+Humana!R42+Molina!R42+United!R42+Wellcare!R42</f>
        <v>4937508.32</v>
      </c>
      <c r="L41" s="76">
        <f>Aetna!S42+Anthem!S42+Humana!S42+Molina!S42+United!S42+Wellcare!S42</f>
        <v>4733268.92</v>
      </c>
      <c r="M41" s="104">
        <f>Aetna!T42+Anthem!T42+Humana!T42+Molina!T42+United!T42+Wellcare!T42</f>
        <v>4542150.1300000008</v>
      </c>
      <c r="N41" s="77">
        <f t="shared" si="2"/>
        <v>56937910.609983079</v>
      </c>
      <c r="O41" s="24"/>
      <c r="P41" s="81">
        <f t="shared" si="0"/>
        <v>3.4461472886791165</v>
      </c>
      <c r="Q41" s="77">
        <f t="shared" si="1"/>
        <v>4744825.8841652563</v>
      </c>
    </row>
    <row r="42" spans="1:17" x14ac:dyDescent="0.25">
      <c r="A42" s="175" t="s">
        <v>85</v>
      </c>
      <c r="B42" s="75">
        <f>Aetna!I43+Anthem!I43+Humana!I43+Molina!I43+United!I43+Wellcare!I43</f>
        <v>15122213.150000382</v>
      </c>
      <c r="C42" s="76">
        <f>Aetna!J43+Anthem!J43+Humana!J43+Molina!J43+United!J43+Wellcare!J43</f>
        <v>13336828.899985105</v>
      </c>
      <c r="D42" s="76">
        <f>Aetna!K43+Anthem!K43+Humana!K43+Molina!K43+United!K43+Wellcare!K43</f>
        <v>13144566.119985184</v>
      </c>
      <c r="E42" s="76">
        <f>Aetna!L43+Anthem!L43+Humana!L43+Molina!L43+United!L43+Wellcare!L43</f>
        <v>13209836.649985254</v>
      </c>
      <c r="F42" s="76">
        <f>Aetna!M43+Anthem!M43+Humana!M43+Molina!M43+United!M43+Wellcare!M43</f>
        <v>11787393.489985194</v>
      </c>
      <c r="G42" s="76">
        <f>Aetna!N43+Anthem!N43+Humana!N43+Molina!N43+United!N43+Wellcare!N43</f>
        <v>12071464.369985325</v>
      </c>
      <c r="H42" s="76">
        <f>Aetna!O43+Anthem!O43+Humana!O43+Molina!O43+United!O43+Wellcare!O43</f>
        <v>12501705.029999999</v>
      </c>
      <c r="I42" s="76">
        <f>Aetna!P43+Anthem!P43+Humana!P43+Molina!P43+United!P43+Wellcare!P43</f>
        <v>14186673.670000002</v>
      </c>
      <c r="J42" s="76">
        <f>Aetna!Q43+Anthem!Q43+Humana!Q43+Molina!Q43+United!Q43+Wellcare!Q43</f>
        <v>14816555.66</v>
      </c>
      <c r="K42" s="76">
        <f>Aetna!R43+Anthem!R43+Humana!R43+Molina!R43+United!R43+Wellcare!R43</f>
        <v>16702456.949999999</v>
      </c>
      <c r="L42" s="76">
        <f>Aetna!S43+Anthem!S43+Humana!S43+Molina!S43+United!S43+Wellcare!S43</f>
        <v>15240410</v>
      </c>
      <c r="M42" s="104">
        <f>Aetna!T43+Anthem!T43+Humana!T43+Molina!T43+United!T43+Wellcare!T43</f>
        <v>14099420.149999999</v>
      </c>
      <c r="N42" s="77">
        <f t="shared" si="2"/>
        <v>166219524.13992643</v>
      </c>
      <c r="O42" s="24"/>
      <c r="P42" s="81">
        <f t="shared" si="0"/>
        <v>10.060379039267149</v>
      </c>
      <c r="Q42" s="77">
        <f t="shared" si="1"/>
        <v>13851627.011660537</v>
      </c>
    </row>
    <row r="43" spans="1:17" x14ac:dyDescent="0.25">
      <c r="A43" s="175" t="s">
        <v>87</v>
      </c>
      <c r="B43" s="75">
        <f>Aetna!I44+Anthem!I44+Humana!I44+Molina!I44+United!I44+Wellcare!I44</f>
        <v>65705882.759997502</v>
      </c>
      <c r="C43" s="76">
        <f>Aetna!J44+Anthem!J44+Humana!J44+Molina!J44+United!J44+Wellcare!J44</f>
        <v>64147730.589997604</v>
      </c>
      <c r="D43" s="76">
        <f>Aetna!K44+Anthem!K44+Humana!K44+Molina!K44+United!K44+Wellcare!K44</f>
        <v>62034982.639997803</v>
      </c>
      <c r="E43" s="76">
        <f>Aetna!L44+Anthem!L44+Humana!L44+Molina!L44+United!L44+Wellcare!L44</f>
        <v>58954061.759996697</v>
      </c>
      <c r="F43" s="76">
        <f>Aetna!M44+Anthem!M44+Humana!M44+Molina!M44+United!M44+Wellcare!M44</f>
        <v>59698972.239997096</v>
      </c>
      <c r="G43" s="76">
        <f>Aetna!N44+Anthem!N44+Humana!N44+Molina!N44+United!N44+Wellcare!N44</f>
        <v>51719851.61999619</v>
      </c>
      <c r="H43" s="76">
        <f>Aetna!O44+Anthem!O44+Humana!O44+Molina!O44+United!O44+Wellcare!O44</f>
        <v>59669955.909999996</v>
      </c>
      <c r="I43" s="76">
        <f>Aetna!P44+Anthem!P44+Humana!P44+Molina!P44+United!P44+Wellcare!P44</f>
        <v>57337502.799999997</v>
      </c>
      <c r="J43" s="76">
        <f>Aetna!Q44+Anthem!Q44+Humana!Q44+Molina!Q44+United!Q44+Wellcare!Q44</f>
        <v>56269548.620000005</v>
      </c>
      <c r="K43" s="76">
        <f>Aetna!R44+Anthem!R44+Humana!R44+Molina!R44+United!R44+Wellcare!R44</f>
        <v>52494442.640000001</v>
      </c>
      <c r="L43" s="76">
        <f>Aetna!S44+Anthem!S44+Humana!S44+Molina!S44+United!S44+Wellcare!S44</f>
        <v>63733808.929999992</v>
      </c>
      <c r="M43" s="104">
        <f>Aetna!T44+Anthem!T44+Humana!T44+Molina!T44+United!T44+Wellcare!T44</f>
        <v>52246160.989999995</v>
      </c>
      <c r="N43" s="77">
        <f t="shared" si="2"/>
        <v>704012901.49998295</v>
      </c>
      <c r="O43" s="24"/>
      <c r="P43" s="81">
        <f t="shared" si="0"/>
        <v>42.610136650745027</v>
      </c>
      <c r="Q43" s="77">
        <f t="shared" si="1"/>
        <v>58667741.791665249</v>
      </c>
    </row>
    <row r="44" spans="1:17" ht="9.75" customHeight="1" thickBot="1" x14ac:dyDescent="0.3">
      <c r="A44" s="175"/>
      <c r="B44" s="78"/>
      <c r="C44" s="79"/>
      <c r="D44" s="79"/>
      <c r="E44" s="79"/>
      <c r="F44" s="79"/>
      <c r="G44" s="80"/>
      <c r="H44" s="79"/>
      <c r="I44" s="79"/>
      <c r="J44" s="79"/>
      <c r="K44" s="79"/>
      <c r="L44" s="79"/>
      <c r="M44" s="85"/>
      <c r="N44" s="81"/>
      <c r="O44" s="24"/>
      <c r="P44" s="81"/>
      <c r="Q44" s="81"/>
    </row>
    <row r="45" spans="1:17" ht="15.75" thickBot="1" x14ac:dyDescent="0.3">
      <c r="A45" s="91" t="s">
        <v>88</v>
      </c>
      <c r="B45" s="86">
        <f t="shared" ref="B45:M45" si="3">SUM(B16:B44)</f>
        <v>490930823.28999937</v>
      </c>
      <c r="C45" s="87">
        <f t="shared" si="3"/>
        <v>480224307.16998309</v>
      </c>
      <c r="D45" s="87">
        <f t="shared" si="3"/>
        <v>472485035.69998544</v>
      </c>
      <c r="E45" s="87">
        <f t="shared" si="3"/>
        <v>462878377.48998135</v>
      </c>
      <c r="F45" s="87">
        <f t="shared" si="3"/>
        <v>463678661.40998036</v>
      </c>
      <c r="G45" s="87">
        <f t="shared" si="3"/>
        <v>427723218.62997591</v>
      </c>
      <c r="H45" s="87">
        <f t="shared" si="3"/>
        <v>508910852.92999983</v>
      </c>
      <c r="I45" s="87">
        <f t="shared" si="3"/>
        <v>482013204.76000011</v>
      </c>
      <c r="J45" s="87">
        <f t="shared" si="3"/>
        <v>506798026.17000002</v>
      </c>
      <c r="K45" s="87">
        <f t="shared" si="3"/>
        <v>452795311.66000003</v>
      </c>
      <c r="L45" s="87">
        <f t="shared" si="3"/>
        <v>514832471.7900002</v>
      </c>
      <c r="M45" s="88">
        <f t="shared" si="3"/>
        <v>429807189.48000014</v>
      </c>
      <c r="N45" s="89">
        <f>SUM(B45:M45)</f>
        <v>5693077480.4799061</v>
      </c>
      <c r="O45" s="84"/>
      <c r="P45" s="170">
        <f>(N45/N$14)/P$14</f>
        <v>344.57153965456678</v>
      </c>
      <c r="Q45" s="89">
        <f>N45/P$14</f>
        <v>474423123.37332553</v>
      </c>
    </row>
    <row r="46" spans="1:17" ht="9" customHeight="1" x14ac:dyDescent="0.25">
      <c r="A46" s="176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85"/>
      <c r="N46" s="81"/>
      <c r="O46" s="24"/>
      <c r="P46" s="81"/>
      <c r="Q46" s="81"/>
    </row>
    <row r="47" spans="1:17" x14ac:dyDescent="0.25">
      <c r="A47" s="175" t="s">
        <v>90</v>
      </c>
      <c r="B47" s="75">
        <f>Aetna!I48+Anthem!I48+Humana!I48+Molina!I48+United!I48+Wellcare!I48</f>
        <v>6274995.0699999994</v>
      </c>
      <c r="C47" s="76">
        <f>Aetna!J48+Anthem!J48+Humana!J48+Molina!J48+United!J48+Wellcare!J48</f>
        <v>3951190.84</v>
      </c>
      <c r="D47" s="76">
        <f>Aetna!K48+Anthem!K48+Humana!K48+Molina!K48+United!K48+Wellcare!K48</f>
        <v>3719113.21</v>
      </c>
      <c r="E47" s="76">
        <f>Aetna!L48+Anthem!L48+Humana!L48+Molina!L48+United!L48+Wellcare!L48</f>
        <v>2637360.1000000006</v>
      </c>
      <c r="F47" s="76">
        <f>Aetna!M48+Anthem!M48+Humana!M48+Molina!M48+United!M48+Wellcare!M48</f>
        <v>2357050.37</v>
      </c>
      <c r="G47" s="76">
        <f>Aetna!N48+Anthem!N48+Humana!N48+Molina!N48+United!N48+Wellcare!N48</f>
        <v>3422852.6900000004</v>
      </c>
      <c r="H47" s="76">
        <f>Aetna!O48+Anthem!O48+Humana!O48+Molina!O48+United!O48+Wellcare!O48</f>
        <v>2543194.9900000002</v>
      </c>
      <c r="I47" s="76">
        <f>Aetna!P48+Anthem!P48+Humana!P48+Molina!P48+United!P48+Wellcare!P48</f>
        <v>2912908.29</v>
      </c>
      <c r="J47" s="76">
        <f>Aetna!Q48+Anthem!Q48+Humana!Q48+Molina!Q48+United!Q48+Wellcare!Q48</f>
        <v>2568741.4500000002</v>
      </c>
      <c r="K47" s="76">
        <f>Aetna!R48+Anthem!R48+Humana!R48+Molina!R48+United!R48+Wellcare!R48</f>
        <v>3645987.6900000004</v>
      </c>
      <c r="L47" s="76">
        <f>Aetna!S48+Anthem!S48+Humana!S48+Molina!S48+United!S48+Wellcare!S48</f>
        <v>3493535.01</v>
      </c>
      <c r="M47" s="104">
        <f>Aetna!T48+Anthem!T48+Humana!T48+Molina!T48+United!T48+Wellcare!T48</f>
        <v>3022243.5300000003</v>
      </c>
      <c r="N47" s="77">
        <f t="shared" ref="N47:N85" si="4">SUM(B47:M47)</f>
        <v>40549173.240000002</v>
      </c>
      <c r="O47" s="24"/>
      <c r="P47" s="81">
        <f t="shared" ref="P47:P85" si="5">(N47/N$14)/P$14</f>
        <v>2.4542246443919402</v>
      </c>
      <c r="Q47" s="77">
        <f t="shared" ref="Q47:Q85" si="6">N47/P$14</f>
        <v>3379097.77</v>
      </c>
    </row>
    <row r="48" spans="1:17" x14ac:dyDescent="0.25">
      <c r="A48" s="175" t="s">
        <v>92</v>
      </c>
      <c r="B48" s="75">
        <f>Aetna!I49+Anthem!I49+Humana!I49+Molina!I49+United!I49+Wellcare!I49</f>
        <v>1315989.3799999999</v>
      </c>
      <c r="C48" s="76">
        <f>Aetna!J49+Anthem!J49+Humana!J49+Molina!J49+United!J49+Wellcare!J49</f>
        <v>1515458.6999999997</v>
      </c>
      <c r="D48" s="76">
        <f>Aetna!K49+Anthem!K49+Humana!K49+Molina!K49+United!K49+Wellcare!K49</f>
        <v>923858.12999999989</v>
      </c>
      <c r="E48" s="76">
        <f>Aetna!L49+Anthem!L49+Humana!L49+Molina!L49+United!L49+Wellcare!L49</f>
        <v>1381031.3499999999</v>
      </c>
      <c r="F48" s="76">
        <f>Aetna!M49+Anthem!M49+Humana!M49+Molina!M49+United!M49+Wellcare!M49</f>
        <v>806586.78</v>
      </c>
      <c r="G48" s="76">
        <f>Aetna!N49+Anthem!N49+Humana!N49+Molina!N49+United!N49+Wellcare!N49</f>
        <v>910840.25</v>
      </c>
      <c r="H48" s="76">
        <f>Aetna!O49+Anthem!O49+Humana!O49+Molina!O49+United!O49+Wellcare!O49</f>
        <v>1239189.9300000002</v>
      </c>
      <c r="I48" s="76">
        <f>Aetna!P49+Anthem!P49+Humana!P49+Molina!P49+United!P49+Wellcare!P49</f>
        <v>921357.86999999988</v>
      </c>
      <c r="J48" s="76">
        <f>Aetna!Q49+Anthem!Q49+Humana!Q49+Molina!Q49+United!Q49+Wellcare!Q49</f>
        <v>1340728.04</v>
      </c>
      <c r="K48" s="76">
        <f>Aetna!R49+Anthem!R49+Humana!R49+Molina!R49+United!R49+Wellcare!R49</f>
        <v>1181749.94</v>
      </c>
      <c r="L48" s="76">
        <f>Aetna!S49+Anthem!S49+Humana!S49+Molina!S49+United!S49+Wellcare!S49</f>
        <v>1138750.24</v>
      </c>
      <c r="M48" s="104">
        <f>Aetna!T49+Anthem!T49+Humana!T49+Molina!T49+United!T49+Wellcare!T49</f>
        <v>788022.26</v>
      </c>
      <c r="N48" s="77">
        <f t="shared" si="4"/>
        <v>13463562.869999999</v>
      </c>
      <c r="O48" s="24"/>
      <c r="P48" s="81">
        <f t="shared" si="5"/>
        <v>0.81487747237912045</v>
      </c>
      <c r="Q48" s="77">
        <f t="shared" si="6"/>
        <v>1121963.5725</v>
      </c>
    </row>
    <row r="49" spans="1:17" x14ac:dyDescent="0.25">
      <c r="A49" s="175" t="s">
        <v>94</v>
      </c>
      <c r="B49" s="75">
        <f>Aetna!I50+Anthem!I50+Humana!I50+Molina!I50+United!I50+Wellcare!I50</f>
        <v>6998085.8500000006</v>
      </c>
      <c r="C49" s="76">
        <f>Aetna!J50+Anthem!J50+Humana!J50+Molina!J50+United!J50+Wellcare!J50</f>
        <v>8340129.1599999936</v>
      </c>
      <c r="D49" s="76">
        <f>Aetna!K50+Anthem!K50+Humana!K50+Molina!K50+United!K50+Wellcare!K50</f>
        <v>8503972.5199999996</v>
      </c>
      <c r="E49" s="76">
        <f>Aetna!L50+Anthem!L50+Humana!L50+Molina!L50+United!L50+Wellcare!L50</f>
        <v>8288133.8299999954</v>
      </c>
      <c r="F49" s="76">
        <f>Aetna!M50+Anthem!M50+Humana!M50+Molina!M50+United!M50+Wellcare!M50</f>
        <v>6675875.669999999</v>
      </c>
      <c r="G49" s="76">
        <f>Aetna!N50+Anthem!N50+Humana!N50+Molina!N50+United!N50+Wellcare!N50</f>
        <v>6675231.5699999994</v>
      </c>
      <c r="H49" s="76">
        <f>Aetna!O50+Anthem!O50+Humana!O50+Molina!O50+United!O50+Wellcare!O50</f>
        <v>9036153.2199999988</v>
      </c>
      <c r="I49" s="76">
        <f>Aetna!P50+Anthem!P50+Humana!P50+Molina!P50+United!P50+Wellcare!P50</f>
        <v>9999708.8800000008</v>
      </c>
      <c r="J49" s="76">
        <f>Aetna!Q50+Anthem!Q50+Humana!Q50+Molina!Q50+United!Q50+Wellcare!Q50</f>
        <v>8470042.1400000006</v>
      </c>
      <c r="K49" s="76">
        <f>Aetna!R50+Anthem!R50+Humana!R50+Molina!R50+United!R50+Wellcare!R50</f>
        <v>7697680.4400000004</v>
      </c>
      <c r="L49" s="76">
        <f>Aetna!S50+Anthem!S50+Humana!S50+Molina!S50+United!S50+Wellcare!S50</f>
        <v>7019393.7999999998</v>
      </c>
      <c r="M49" s="104">
        <f>Aetna!T50+Anthem!T50+Humana!T50+Molina!T50+United!T50+Wellcare!T50</f>
        <v>7280298.8700000001</v>
      </c>
      <c r="N49" s="77">
        <f t="shared" si="4"/>
        <v>94984705.949999988</v>
      </c>
      <c r="O49" s="24"/>
      <c r="P49" s="81">
        <f t="shared" si="5"/>
        <v>5.7489163787155846</v>
      </c>
      <c r="Q49" s="77">
        <f t="shared" si="6"/>
        <v>7915392.1624999987</v>
      </c>
    </row>
    <row r="50" spans="1:17" x14ac:dyDescent="0.25">
      <c r="A50" s="175" t="s">
        <v>96</v>
      </c>
      <c r="B50" s="75">
        <f>Aetna!I51+Anthem!I51+Humana!I51+Molina!I51+United!I51+Wellcare!I51</f>
        <v>0</v>
      </c>
      <c r="C50" s="76">
        <f>Aetna!J51+Anthem!J51+Humana!J51+Molina!J51+United!J51+Wellcare!J51</f>
        <v>0</v>
      </c>
      <c r="D50" s="76">
        <f>Aetna!K51+Anthem!K51+Humana!K51+Molina!K51+United!K51+Wellcare!K51</f>
        <v>0</v>
      </c>
      <c r="E50" s="76">
        <f>Aetna!L51+Anthem!L51+Humana!L51+Molina!L51+United!L51+Wellcare!L51</f>
        <v>0</v>
      </c>
      <c r="F50" s="76">
        <f>Aetna!M51+Anthem!M51+Humana!M51+Molina!M51+United!M51+Wellcare!M51</f>
        <v>0</v>
      </c>
      <c r="G50" s="76">
        <f>Aetna!N51+Anthem!N51+Humana!N51+Molina!N51+United!N51+Wellcare!N51</f>
        <v>0</v>
      </c>
      <c r="H50" s="76">
        <f>Aetna!O51+Anthem!O51+Humana!O51+Molina!O51+United!O51+Wellcare!O51</f>
        <v>0</v>
      </c>
      <c r="I50" s="76">
        <f>Aetna!P51+Anthem!P51+Humana!P51+Molina!P51+United!P51+Wellcare!P51</f>
        <v>0</v>
      </c>
      <c r="J50" s="76">
        <f>Aetna!Q51+Anthem!Q51+Humana!Q51+Molina!Q51+United!Q51+Wellcare!Q51</f>
        <v>0</v>
      </c>
      <c r="K50" s="76">
        <f>Aetna!R51+Anthem!R51+Humana!R51+Molina!R51+United!R51+Wellcare!R51</f>
        <v>0</v>
      </c>
      <c r="L50" s="76">
        <f>Aetna!S51+Anthem!S51+Humana!S51+Molina!S51+United!S51+Wellcare!S51</f>
        <v>0</v>
      </c>
      <c r="M50" s="104">
        <f>Aetna!T51+Anthem!T51+Humana!T51+Molina!T51+United!T51+Wellcare!T51</f>
        <v>0</v>
      </c>
      <c r="N50" s="77">
        <f t="shared" si="4"/>
        <v>0</v>
      </c>
      <c r="O50" s="24"/>
      <c r="P50" s="81">
        <f t="shared" si="5"/>
        <v>0</v>
      </c>
      <c r="Q50" s="77">
        <f t="shared" si="6"/>
        <v>0</v>
      </c>
    </row>
    <row r="51" spans="1:17" x14ac:dyDescent="0.25">
      <c r="A51" s="175" t="s">
        <v>98</v>
      </c>
      <c r="B51" s="75">
        <f>Aetna!I52+Anthem!I52+Humana!I52+Molina!I52+United!I52+Wellcare!I52</f>
        <v>526137228.6499995</v>
      </c>
      <c r="C51" s="76">
        <f>Aetna!J52+Anthem!J52+Humana!J52+Molina!J52+United!J52+Wellcare!J52</f>
        <v>517955030.41998339</v>
      </c>
      <c r="D51" s="76">
        <f>Aetna!K52+Anthem!K52+Humana!K52+Molina!K52+United!K52+Wellcare!K52</f>
        <v>508278659.57998586</v>
      </c>
      <c r="E51" s="76">
        <f>Aetna!L52+Anthem!L52+Humana!L52+Molina!L52+United!L52+Wellcare!L52</f>
        <v>493156000.74998164</v>
      </c>
      <c r="F51" s="76">
        <f>Aetna!M52+Anthem!M52+Humana!M52+Molina!M52+United!M52+Wellcare!M52</f>
        <v>492260047.4899807</v>
      </c>
      <c r="G51" s="76">
        <f>Aetna!N52+Anthem!N52+Humana!N52+Molina!N52+United!N52+Wellcare!N52</f>
        <v>454935678.4999764</v>
      </c>
      <c r="H51" s="76">
        <f>Aetna!O52+Anthem!O52+Humana!O52+Molina!O52+United!O52+Wellcare!O52</f>
        <v>535926265.25000006</v>
      </c>
      <c r="I51" s="76">
        <f>Aetna!P52+Anthem!P52+Humana!P52+Molina!P52+United!P52+Wellcare!P52</f>
        <v>510448201.08999985</v>
      </c>
      <c r="J51" s="76">
        <f>Aetna!Q52+Anthem!Q52+Humana!Q52+Molina!Q52+United!Q52+Wellcare!Q52</f>
        <v>533870202.33000016</v>
      </c>
      <c r="K51" s="76">
        <f>Aetna!R52+Anthem!R52+Humana!R52+Molina!R52+United!R52+Wellcare!R52</f>
        <v>481028300.62000012</v>
      </c>
      <c r="L51" s="76">
        <f>Aetna!S52+Anthem!S52+Humana!S52+Molina!S52+United!S52+Wellcare!S52</f>
        <v>542794902.36000013</v>
      </c>
      <c r="M51" s="104">
        <f>Aetna!T52+Anthem!T52+Humana!T52+Molina!T52+United!T52+Wellcare!T52</f>
        <v>456257267.90000015</v>
      </c>
      <c r="N51" s="77">
        <f t="shared" si="4"/>
        <v>6053047784.939908</v>
      </c>
      <c r="O51" s="24"/>
      <c r="P51" s="81">
        <f t="shared" si="5"/>
        <v>366.35861746318466</v>
      </c>
      <c r="Q51" s="77">
        <f t="shared" si="6"/>
        <v>504420648.74499232</v>
      </c>
    </row>
    <row r="52" spans="1:17" x14ac:dyDescent="0.25">
      <c r="A52" s="175" t="s">
        <v>100</v>
      </c>
      <c r="B52" s="75">
        <f>Aetna!I53+Anthem!I53+Humana!I53+Molina!I53+United!I53+Wellcare!I53</f>
        <v>0</v>
      </c>
      <c r="C52" s="76">
        <f>Aetna!J53+Anthem!J53+Humana!J53+Molina!J53+United!J53+Wellcare!J53</f>
        <v>0</v>
      </c>
      <c r="D52" s="76">
        <f>Aetna!K53+Anthem!K53+Humana!K53+Molina!K53+United!K53+Wellcare!K53</f>
        <v>0</v>
      </c>
      <c r="E52" s="76">
        <f>Aetna!L53+Anthem!L53+Humana!L53+Molina!L53+United!L53+Wellcare!L53</f>
        <v>0</v>
      </c>
      <c r="F52" s="76">
        <f>Aetna!M53+Anthem!M53+Humana!M53+Molina!M53+United!M53+Wellcare!M53</f>
        <v>0</v>
      </c>
      <c r="G52" s="76">
        <f>Aetna!N53+Anthem!N53+Humana!N53+Molina!N53+United!N53+Wellcare!N53</f>
        <v>0</v>
      </c>
      <c r="H52" s="76">
        <f>Aetna!O53+Anthem!O53+Humana!O53+Molina!O53+United!O53+Wellcare!O53</f>
        <v>0</v>
      </c>
      <c r="I52" s="76">
        <f>Aetna!P53+Anthem!P53+Humana!P53+Molina!P53+United!P53+Wellcare!P53</f>
        <v>0</v>
      </c>
      <c r="J52" s="76">
        <f>Aetna!Q53+Anthem!Q53+Humana!Q53+Molina!Q53+United!Q53+Wellcare!Q53</f>
        <v>0</v>
      </c>
      <c r="K52" s="76">
        <f>Aetna!R53+Anthem!R53+Humana!R53+Molina!R53+United!R53+Wellcare!R53</f>
        <v>0</v>
      </c>
      <c r="L52" s="76">
        <f>Aetna!S53+Anthem!S53+Humana!S53+Molina!S53+United!S53+Wellcare!S53</f>
        <v>0</v>
      </c>
      <c r="M52" s="104">
        <f>Aetna!T53+Anthem!T53+Humana!T53+Molina!T53+United!T53+Wellcare!T53</f>
        <v>0</v>
      </c>
      <c r="N52" s="77">
        <f t="shared" si="4"/>
        <v>0</v>
      </c>
      <c r="O52" s="24"/>
      <c r="P52" s="81">
        <f t="shared" si="5"/>
        <v>0</v>
      </c>
      <c r="Q52" s="77">
        <f t="shared" si="6"/>
        <v>0</v>
      </c>
    </row>
    <row r="53" spans="1:17" x14ac:dyDescent="0.25">
      <c r="A53" s="175" t="s">
        <v>102</v>
      </c>
      <c r="B53" s="75">
        <f>Aetna!I54+Anthem!I54+Humana!I54+Molina!I54+United!I54+Wellcare!I54</f>
        <v>5988827.1199999992</v>
      </c>
      <c r="C53" s="76">
        <f>Aetna!J54+Anthem!J54+Humana!J54+Molina!J54+United!J54+Wellcare!J54</f>
        <v>6834499.7200000007</v>
      </c>
      <c r="D53" s="76">
        <f>Aetna!K54+Anthem!K54+Humana!K54+Molina!K54+United!K54+Wellcare!K54</f>
        <v>7440130.4100000001</v>
      </c>
      <c r="E53" s="76">
        <f>Aetna!L54+Anthem!L54+Humana!L54+Molina!L54+United!L54+Wellcare!L54</f>
        <v>6323861.6099999901</v>
      </c>
      <c r="F53" s="76">
        <f>Aetna!M54+Anthem!M54+Humana!M54+Molina!M54+United!M54+Wellcare!M54</f>
        <v>6225190.8100000005</v>
      </c>
      <c r="G53" s="76">
        <f>Aetna!N54+Anthem!N54+Humana!N54+Molina!N54+United!N54+Wellcare!N54</f>
        <v>8115797.01999998</v>
      </c>
      <c r="H53" s="76">
        <f>Aetna!O54+Anthem!O54+Humana!O54+Molina!O54+United!O54+Wellcare!O54</f>
        <v>7903154.3200000003</v>
      </c>
      <c r="I53" s="76">
        <f>Aetna!P54+Anthem!P54+Humana!P54+Molina!P54+United!P54+Wellcare!P54</f>
        <v>6967873.2699999996</v>
      </c>
      <c r="J53" s="76">
        <f>Aetna!Q54+Anthem!Q54+Humana!Q54+Molina!Q54+United!Q54+Wellcare!Q54</f>
        <v>8409391.0999999996</v>
      </c>
      <c r="K53" s="76">
        <f>Aetna!R54+Anthem!R54+Humana!R54+Molina!R54+United!R54+Wellcare!R54</f>
        <v>8810970.9900000002</v>
      </c>
      <c r="L53" s="76">
        <f>Aetna!S54+Anthem!S54+Humana!S54+Molina!S54+United!S54+Wellcare!S54</f>
        <v>10089614.1</v>
      </c>
      <c r="M53" s="104">
        <f>Aetna!T54+Anthem!T54+Humana!T54+Molina!T54+United!T54+Wellcare!T54</f>
        <v>8397477.6600000001</v>
      </c>
      <c r="N53" s="77">
        <f t="shared" si="4"/>
        <v>91506788.129999965</v>
      </c>
      <c r="O53" s="24"/>
      <c r="P53" s="81">
        <f t="shared" si="5"/>
        <v>5.5384166091026756</v>
      </c>
      <c r="Q53" s="77">
        <f t="shared" si="6"/>
        <v>7625565.6774999974</v>
      </c>
    </row>
    <row r="54" spans="1:17" x14ac:dyDescent="0.25">
      <c r="A54" s="175" t="s">
        <v>104</v>
      </c>
      <c r="B54" s="75">
        <f>Aetna!I55+Anthem!I55+Humana!I55+Molina!I55+United!I55+Wellcare!I55</f>
        <v>1724867.2599999998</v>
      </c>
      <c r="C54" s="76">
        <f>Aetna!J55+Anthem!J55+Humana!J55+Molina!J55+United!J55+Wellcare!J55</f>
        <v>1704179.600000001</v>
      </c>
      <c r="D54" s="76">
        <f>Aetna!K55+Anthem!K55+Humana!K55+Molina!K55+United!K55+Wellcare!K55</f>
        <v>1562773.2299999981</v>
      </c>
      <c r="E54" s="76">
        <f>Aetna!L55+Anthem!L55+Humana!L55+Molina!L55+United!L55+Wellcare!L55</f>
        <v>1160765.2599999991</v>
      </c>
      <c r="F54" s="76">
        <f>Aetna!M55+Anthem!M55+Humana!M55+Molina!M55+United!M55+Wellcare!M55</f>
        <v>1243794.469999999</v>
      </c>
      <c r="G54" s="76">
        <f>Aetna!N55+Anthem!N55+Humana!N55+Molina!N55+United!N55+Wellcare!N55</f>
        <v>1347853.4099999978</v>
      </c>
      <c r="H54" s="76">
        <f>Aetna!O55+Anthem!O55+Humana!O55+Molina!O55+United!O55+Wellcare!O55</f>
        <v>1203436.42</v>
      </c>
      <c r="I54" s="76">
        <f>Aetna!P55+Anthem!P55+Humana!P55+Molina!P55+United!P55+Wellcare!P55</f>
        <v>1205200.5300000003</v>
      </c>
      <c r="J54" s="76">
        <f>Aetna!Q55+Anthem!Q55+Humana!Q55+Molina!Q55+United!Q55+Wellcare!Q55</f>
        <v>1189910.46</v>
      </c>
      <c r="K54" s="76">
        <f>Aetna!R55+Anthem!R55+Humana!R55+Molina!R55+United!R55+Wellcare!R55</f>
        <v>1225064.77</v>
      </c>
      <c r="L54" s="76">
        <f>Aetna!S55+Anthem!S55+Humana!S55+Molina!S55+United!S55+Wellcare!S55</f>
        <v>1484875.04</v>
      </c>
      <c r="M54" s="104">
        <f>Aetna!T55+Anthem!T55+Humana!T55+Molina!T55+United!T55+Wellcare!T55</f>
        <v>1150635.8199999998</v>
      </c>
      <c r="N54" s="77">
        <f t="shared" si="4"/>
        <v>16203356.269999996</v>
      </c>
      <c r="O54" s="24"/>
      <c r="P54" s="81">
        <f t="shared" si="5"/>
        <v>0.98070251751689341</v>
      </c>
      <c r="Q54" s="77">
        <f t="shared" si="6"/>
        <v>1350279.6891666662</v>
      </c>
    </row>
    <row r="55" spans="1:17" x14ac:dyDescent="0.25">
      <c r="A55" s="175" t="s">
        <v>106</v>
      </c>
      <c r="B55" s="75">
        <f>Aetna!I56+Anthem!I56+Humana!I56+Molina!I56+United!I56+Wellcare!I56</f>
        <v>0</v>
      </c>
      <c r="C55" s="76">
        <f>Aetna!J56+Anthem!J56+Humana!J56+Molina!J56+United!J56+Wellcare!J56</f>
        <v>0</v>
      </c>
      <c r="D55" s="76">
        <f>Aetna!K56+Anthem!K56+Humana!K56+Molina!K56+United!K56+Wellcare!K56</f>
        <v>0</v>
      </c>
      <c r="E55" s="76">
        <f>Aetna!L56+Anthem!L56+Humana!L56+Molina!L56+United!L56+Wellcare!L56</f>
        <v>0</v>
      </c>
      <c r="F55" s="76">
        <f>Aetna!M56+Anthem!M56+Humana!M56+Molina!M56+United!M56+Wellcare!M56</f>
        <v>0</v>
      </c>
      <c r="G55" s="76">
        <f>Aetna!N56+Anthem!N56+Humana!N56+Molina!N56+United!N56+Wellcare!N56</f>
        <v>0</v>
      </c>
      <c r="H55" s="76">
        <f>Aetna!O56+Anthem!O56+Humana!O56+Molina!O56+United!O56+Wellcare!O56</f>
        <v>0</v>
      </c>
      <c r="I55" s="76">
        <f>Aetna!P56+Anthem!P56+Humana!P56+Molina!P56+United!P56+Wellcare!P56</f>
        <v>0</v>
      </c>
      <c r="J55" s="76">
        <f>Aetna!Q56+Anthem!Q56+Humana!Q56+Molina!Q56+United!Q56+Wellcare!Q56</f>
        <v>0</v>
      </c>
      <c r="K55" s="76">
        <f>Aetna!R56+Anthem!R56+Humana!R56+Molina!R56+United!R56+Wellcare!R56</f>
        <v>0</v>
      </c>
      <c r="L55" s="76">
        <f>Aetna!S56+Anthem!S56+Humana!S56+Molina!S56+United!S56+Wellcare!S56</f>
        <v>0</v>
      </c>
      <c r="M55" s="104">
        <f>Aetna!T56+Anthem!T56+Humana!T56+Molina!T56+United!T56+Wellcare!T56</f>
        <v>0</v>
      </c>
      <c r="N55" s="77">
        <f t="shared" si="4"/>
        <v>0</v>
      </c>
      <c r="O55" s="24"/>
      <c r="P55" s="81">
        <f t="shared" si="5"/>
        <v>0</v>
      </c>
      <c r="Q55" s="77">
        <f t="shared" si="6"/>
        <v>0</v>
      </c>
    </row>
    <row r="56" spans="1:17" x14ac:dyDescent="0.25">
      <c r="A56" s="175" t="s">
        <v>108</v>
      </c>
      <c r="B56" s="75">
        <f>Aetna!I57+Anthem!I57+Humana!I57+Molina!I57+United!I57+Wellcare!I57</f>
        <v>0</v>
      </c>
      <c r="C56" s="76">
        <f>Aetna!J57+Anthem!J57+Humana!J57+Molina!J57+United!J57+Wellcare!J57</f>
        <v>0</v>
      </c>
      <c r="D56" s="76">
        <f>Aetna!K57+Anthem!K57+Humana!K57+Molina!K57+United!K57+Wellcare!K57</f>
        <v>0</v>
      </c>
      <c r="E56" s="76">
        <f>Aetna!L57+Anthem!L57+Humana!L57+Molina!L57+United!L57+Wellcare!L57</f>
        <v>0</v>
      </c>
      <c r="F56" s="76">
        <f>Aetna!M57+Anthem!M57+Humana!M57+Molina!M57+United!M57+Wellcare!M57</f>
        <v>0</v>
      </c>
      <c r="G56" s="76">
        <f>Aetna!N57+Anthem!N57+Humana!N57+Molina!N57+United!N57+Wellcare!N57</f>
        <v>0</v>
      </c>
      <c r="H56" s="76">
        <f>Aetna!O57+Anthem!O57+Humana!O57+Molina!O57+United!O57+Wellcare!O57</f>
        <v>0</v>
      </c>
      <c r="I56" s="76">
        <f>Aetna!P57+Anthem!P57+Humana!P57+Molina!P57+United!P57+Wellcare!P57</f>
        <v>0</v>
      </c>
      <c r="J56" s="76">
        <f>Aetna!Q57+Anthem!Q57+Humana!Q57+Molina!Q57+United!Q57+Wellcare!Q57</f>
        <v>0</v>
      </c>
      <c r="K56" s="76">
        <f>Aetna!R57+Anthem!R57+Humana!R57+Molina!R57+United!R57+Wellcare!R57</f>
        <v>44014.5</v>
      </c>
      <c r="L56" s="76">
        <f>Aetna!S57+Anthem!S57+Humana!S57+Molina!S57+United!S57+Wellcare!S57</f>
        <v>69612</v>
      </c>
      <c r="M56" s="104">
        <f>Aetna!T57+Anthem!T57+Humana!T57+Molina!T57+United!T57+Wellcare!T57</f>
        <v>91617.9</v>
      </c>
      <c r="N56" s="77">
        <f t="shared" si="4"/>
        <v>205244.4</v>
      </c>
      <c r="O56" s="24"/>
      <c r="P56" s="81">
        <f t="shared" si="5"/>
        <v>1.2422346113497159E-2</v>
      </c>
      <c r="Q56" s="77">
        <f t="shared" si="6"/>
        <v>17103.7</v>
      </c>
    </row>
    <row r="57" spans="1:17" x14ac:dyDescent="0.25">
      <c r="A57" s="175" t="s">
        <v>110</v>
      </c>
      <c r="B57" s="75">
        <f>Aetna!I58+Anthem!I58+Humana!I58+Molina!I58+United!I58+Wellcare!I58</f>
        <v>1388915.8599999999</v>
      </c>
      <c r="C57" s="76">
        <f>Aetna!J58+Anthem!J58+Humana!J58+Molina!J58+United!J58+Wellcare!J58</f>
        <v>1214860.6100000001</v>
      </c>
      <c r="D57" s="76">
        <f>Aetna!K58+Anthem!K58+Humana!K58+Molina!K58+United!K58+Wellcare!K58</f>
        <v>1139066.3199999998</v>
      </c>
      <c r="E57" s="76">
        <f>Aetna!L58+Anthem!L58+Humana!L58+Molina!L58+United!L58+Wellcare!L58</f>
        <v>1010963.6799999999</v>
      </c>
      <c r="F57" s="76">
        <f>Aetna!M58+Anthem!M58+Humana!M58+Molina!M58+United!M58+Wellcare!M58</f>
        <v>927590.61</v>
      </c>
      <c r="G57" s="76">
        <f>Aetna!N58+Anthem!N58+Humana!N58+Molina!N58+United!N58+Wellcare!N58</f>
        <v>1165589.82</v>
      </c>
      <c r="H57" s="76">
        <f>Aetna!O58+Anthem!O58+Humana!O58+Molina!O58+United!O58+Wellcare!O58</f>
        <v>1328213.49</v>
      </c>
      <c r="I57" s="76">
        <f>Aetna!P58+Anthem!P58+Humana!P58+Molina!P58+United!P58+Wellcare!P58</f>
        <v>1268411.57</v>
      </c>
      <c r="J57" s="76">
        <f>Aetna!Q58+Anthem!Q58+Humana!Q58+Molina!Q58+United!Q58+Wellcare!Q58</f>
        <v>977437.59999999986</v>
      </c>
      <c r="K57" s="76">
        <f>Aetna!R58+Anthem!R58+Humana!R58+Molina!R58+United!R58+Wellcare!R58</f>
        <v>1204325.3399999999</v>
      </c>
      <c r="L57" s="76">
        <f>Aetna!S58+Anthem!S58+Humana!S58+Molina!S58+United!S58+Wellcare!S58</f>
        <v>1000184.54</v>
      </c>
      <c r="M57" s="104">
        <f>Aetna!T58+Anthem!T58+Humana!T58+Molina!T58+United!T58+Wellcare!T58</f>
        <v>1051755.3699999999</v>
      </c>
      <c r="N57" s="77">
        <f t="shared" si="4"/>
        <v>13677314.810000001</v>
      </c>
      <c r="O57" s="24"/>
      <c r="P57" s="81">
        <f t="shared" si="5"/>
        <v>0.82781473439996744</v>
      </c>
      <c r="Q57" s="77">
        <f t="shared" si="6"/>
        <v>1139776.2341666666</v>
      </c>
    </row>
    <row r="58" spans="1:17" x14ac:dyDescent="0.25">
      <c r="A58" s="175" t="s">
        <v>112</v>
      </c>
      <c r="B58" s="75">
        <f>Aetna!I59+Anthem!I59+Humana!I59+Molina!I59+United!I59+Wellcare!I59</f>
        <v>2616136.7200000002</v>
      </c>
      <c r="C58" s="76">
        <f>Aetna!J59+Anthem!J59+Humana!J59+Molina!J59+United!J59+Wellcare!J59</f>
        <v>2776896.9799999991</v>
      </c>
      <c r="D58" s="76">
        <f>Aetna!K59+Anthem!K59+Humana!K59+Molina!K59+United!K59+Wellcare!K59</f>
        <v>2400608.21</v>
      </c>
      <c r="E58" s="76">
        <f>Aetna!L59+Anthem!L59+Humana!L59+Molina!L59+United!L59+Wellcare!L59</f>
        <v>2564972.0499999998</v>
      </c>
      <c r="F58" s="76">
        <f>Aetna!M59+Anthem!M59+Humana!M59+Molina!M59+United!M59+Wellcare!M59</f>
        <v>2366697.63</v>
      </c>
      <c r="G58" s="76">
        <f>Aetna!N59+Anthem!N59+Humana!N59+Molina!N59+United!N59+Wellcare!N59</f>
        <v>2105645.21</v>
      </c>
      <c r="H58" s="76">
        <f>Aetna!O59+Anthem!O59+Humana!O59+Molina!O59+United!O59+Wellcare!O59</f>
        <v>1922925.9499999997</v>
      </c>
      <c r="I58" s="76">
        <f>Aetna!P59+Anthem!P59+Humana!P59+Molina!P59+United!P59+Wellcare!P59</f>
        <v>1924646.13</v>
      </c>
      <c r="J58" s="76">
        <f>Aetna!Q59+Anthem!Q59+Humana!Q59+Molina!Q59+United!Q59+Wellcare!Q59</f>
        <v>1881625.46</v>
      </c>
      <c r="K58" s="76">
        <f>Aetna!R59+Anthem!R59+Humana!R59+Molina!R59+United!R59+Wellcare!R59</f>
        <v>2413218.85</v>
      </c>
      <c r="L58" s="76">
        <f>Aetna!S59+Anthem!S59+Humana!S59+Molina!S59+United!S59+Wellcare!S59</f>
        <v>2058361.6400000001</v>
      </c>
      <c r="M58" s="104">
        <f>Aetna!T59+Anthem!T59+Humana!T59+Molina!T59+United!T59+Wellcare!T59</f>
        <v>2382610.27</v>
      </c>
      <c r="N58" s="77">
        <f t="shared" si="4"/>
        <v>27414345.100000001</v>
      </c>
      <c r="O58" s="24"/>
      <c r="P58" s="81">
        <f t="shared" si="5"/>
        <v>1.6592437275124434</v>
      </c>
      <c r="Q58" s="77">
        <f t="shared" si="6"/>
        <v>2284528.7583333333</v>
      </c>
    </row>
    <row r="59" spans="1:17" x14ac:dyDescent="0.25">
      <c r="A59" s="175" t="s">
        <v>114</v>
      </c>
      <c r="B59" s="75">
        <f>Aetna!I60+Anthem!I60+Humana!I60+Molina!I60+United!I60+Wellcare!I60</f>
        <v>0</v>
      </c>
      <c r="C59" s="76">
        <f>Aetna!J60+Anthem!J60+Humana!J60+Molina!J60+United!J60+Wellcare!J60</f>
        <v>0</v>
      </c>
      <c r="D59" s="76">
        <f>Aetna!K60+Anthem!K60+Humana!K60+Molina!K60+United!K60+Wellcare!K60</f>
        <v>0</v>
      </c>
      <c r="E59" s="76">
        <f>Aetna!L60+Anthem!L60+Humana!L60+Molina!L60+United!L60+Wellcare!L60</f>
        <v>0</v>
      </c>
      <c r="F59" s="76">
        <f>Aetna!M60+Anthem!M60+Humana!M60+Molina!M60+United!M60+Wellcare!M60</f>
        <v>0</v>
      </c>
      <c r="G59" s="76">
        <f>Aetna!N60+Anthem!N60+Humana!N60+Molina!N60+United!N60+Wellcare!N60</f>
        <v>0</v>
      </c>
      <c r="H59" s="76">
        <f>Aetna!O60+Anthem!O60+Humana!O60+Molina!O60+United!O60+Wellcare!O60</f>
        <v>2154.4699999999998</v>
      </c>
      <c r="I59" s="76">
        <f>Aetna!P60+Anthem!P60+Humana!P60+Molina!P60+United!P60+Wellcare!P60</f>
        <v>6144.93</v>
      </c>
      <c r="J59" s="76">
        <f>Aetna!Q60+Anthem!Q60+Humana!Q60+Molina!Q60+United!Q60+Wellcare!Q60</f>
        <v>11584.09</v>
      </c>
      <c r="K59" s="76">
        <f>Aetna!R60+Anthem!R60+Humana!R60+Molina!R60+United!R60+Wellcare!R60</f>
        <v>0</v>
      </c>
      <c r="L59" s="76">
        <f>Aetna!S60+Anthem!S60+Humana!S60+Molina!S60+United!S60+Wellcare!S60</f>
        <v>0</v>
      </c>
      <c r="M59" s="104">
        <f>Aetna!T60+Anthem!T60+Humana!T60+Molina!T60+United!T60+Wellcare!T60</f>
        <v>0</v>
      </c>
      <c r="N59" s="77">
        <f t="shared" si="4"/>
        <v>19883.489999999998</v>
      </c>
      <c r="O59" s="24"/>
      <c r="P59" s="81">
        <f t="shared" si="5"/>
        <v>1.2034413349365908E-3</v>
      </c>
      <c r="Q59" s="77">
        <f t="shared" si="6"/>
        <v>1656.9574999999998</v>
      </c>
    </row>
    <row r="60" spans="1:17" x14ac:dyDescent="0.25">
      <c r="A60" s="175" t="s">
        <v>116</v>
      </c>
      <c r="B60" s="75">
        <f>Aetna!I61+Anthem!I61+Humana!I61+Molina!I61+United!I61+Wellcare!I61</f>
        <v>186617.78000000003</v>
      </c>
      <c r="C60" s="76">
        <f>Aetna!J61+Anthem!J61+Humana!J61+Molina!J61+United!J61+Wellcare!J61</f>
        <v>179649.42</v>
      </c>
      <c r="D60" s="76">
        <f>Aetna!K61+Anthem!K61+Humana!K61+Molina!K61+United!K61+Wellcare!K61</f>
        <v>107837.26999999999</v>
      </c>
      <c r="E60" s="76">
        <f>Aetna!L61+Anthem!L61+Humana!L61+Molina!L61+United!L61+Wellcare!L61</f>
        <v>325934.32</v>
      </c>
      <c r="F60" s="76">
        <f>Aetna!M61+Anthem!M61+Humana!M61+Molina!M61+United!M61+Wellcare!M61</f>
        <v>400711.56000000006</v>
      </c>
      <c r="G60" s="76">
        <f>Aetna!N61+Anthem!N61+Humana!N61+Molina!N61+United!N61+Wellcare!N61</f>
        <v>286842.59999999998</v>
      </c>
      <c r="H60" s="76">
        <f>Aetna!O61+Anthem!O61+Humana!O61+Molina!O61+United!O61+Wellcare!O61</f>
        <v>159653.76000000001</v>
      </c>
      <c r="I60" s="76">
        <f>Aetna!P61+Anthem!P61+Humana!P61+Molina!P61+United!P61+Wellcare!P61</f>
        <v>249872.22999999998</v>
      </c>
      <c r="J60" s="76">
        <f>Aetna!Q61+Anthem!Q61+Humana!Q61+Molina!Q61+United!Q61+Wellcare!Q61</f>
        <v>61838.080000000002</v>
      </c>
      <c r="K60" s="76">
        <f>Aetna!R61+Anthem!R61+Humana!R61+Molina!R61+United!R61+Wellcare!R61</f>
        <v>17010.88</v>
      </c>
      <c r="L60" s="76">
        <f>Aetna!S61+Anthem!S61+Humana!S61+Molina!S61+United!S61+Wellcare!S61</f>
        <v>6414.74</v>
      </c>
      <c r="M60" s="104">
        <f>Aetna!T61+Anthem!T61+Humana!T61+Molina!T61+United!T61+Wellcare!T61</f>
        <v>112437.07</v>
      </c>
      <c r="N60" s="77">
        <f t="shared" si="4"/>
        <v>2094819.7100000002</v>
      </c>
      <c r="O60" s="24"/>
      <c r="P60" s="81">
        <f t="shared" si="5"/>
        <v>0.12678823628316169</v>
      </c>
      <c r="Q60" s="77">
        <f t="shared" si="6"/>
        <v>174568.30916666667</v>
      </c>
    </row>
    <row r="61" spans="1:17" x14ac:dyDescent="0.25">
      <c r="A61" s="175" t="s">
        <v>26</v>
      </c>
      <c r="B61" s="75">
        <f>Aetna!I62+Anthem!I62+Humana!I62+Molina!I62+United!I62+Wellcare!I62</f>
        <v>2152</v>
      </c>
      <c r="C61" s="76">
        <f>Aetna!J62+Anthem!J62+Humana!J62+Molina!J62+United!J62+Wellcare!J62</f>
        <v>0</v>
      </c>
      <c r="D61" s="76">
        <f>Aetna!K62+Anthem!K62+Humana!K62+Molina!K62+United!K62+Wellcare!K62</f>
        <v>0</v>
      </c>
      <c r="E61" s="76">
        <f>Aetna!L62+Anthem!L62+Humana!L62+Molina!L62+United!L62+Wellcare!L62</f>
        <v>-538</v>
      </c>
      <c r="F61" s="76">
        <f>Aetna!M62+Anthem!M62+Humana!M62+Molina!M62+United!M62+Wellcare!M62</f>
        <v>0</v>
      </c>
      <c r="G61" s="76">
        <f>Aetna!N62+Anthem!N62+Humana!N62+Molina!N62+United!N62+Wellcare!N62</f>
        <v>0</v>
      </c>
      <c r="H61" s="76">
        <f>Aetna!O62+Anthem!O62+Humana!O62+Molina!O62+United!O62+Wellcare!O62</f>
        <v>0</v>
      </c>
      <c r="I61" s="76">
        <f>Aetna!P62+Anthem!P62+Humana!P62+Molina!P62+United!P62+Wellcare!P62</f>
        <v>0</v>
      </c>
      <c r="J61" s="76">
        <f>Aetna!Q62+Anthem!Q62+Humana!Q62+Molina!Q62+United!Q62+Wellcare!Q62</f>
        <v>0</v>
      </c>
      <c r="K61" s="76">
        <f>Aetna!R62+Anthem!R62+Humana!R62+Molina!R62+United!R62+Wellcare!R62</f>
        <v>0</v>
      </c>
      <c r="L61" s="76">
        <f>Aetna!S62+Anthem!S62+Humana!S62+Molina!S62+United!S62+Wellcare!S62</f>
        <v>0</v>
      </c>
      <c r="M61" s="104">
        <f>Aetna!T62+Anthem!T62+Humana!T62+Molina!T62+United!T62+Wellcare!T62</f>
        <v>0</v>
      </c>
      <c r="N61" s="77">
        <f t="shared" si="4"/>
        <v>1614</v>
      </c>
      <c r="O61" s="24"/>
      <c r="P61" s="81">
        <f t="shared" si="5"/>
        <v>9.7686790125257579E-5</v>
      </c>
      <c r="Q61" s="77">
        <f t="shared" si="6"/>
        <v>134.5</v>
      </c>
    </row>
    <row r="62" spans="1:17" x14ac:dyDescent="0.25">
      <c r="A62" s="175" t="s">
        <v>168</v>
      </c>
      <c r="B62" s="75">
        <f>Aetna!I63+Anthem!I63+Humana!I63+Molina!I63+United!I63+Wellcare!I63</f>
        <v>0</v>
      </c>
      <c r="C62" s="76">
        <f>Aetna!J63+Anthem!J63+Humana!J63+Molina!J63+United!J63+Wellcare!J63</f>
        <v>0</v>
      </c>
      <c r="D62" s="76">
        <f>Aetna!K63+Anthem!K63+Humana!K63+Molina!K63+United!K63+Wellcare!K63</f>
        <v>0</v>
      </c>
      <c r="E62" s="76">
        <f>Aetna!L63+Anthem!L63+Humana!L63+Molina!L63+United!L63+Wellcare!L63</f>
        <v>0</v>
      </c>
      <c r="F62" s="76">
        <f>Aetna!M63+Anthem!M63+Humana!M63+Molina!M63+United!M63+Wellcare!M63</f>
        <v>0</v>
      </c>
      <c r="G62" s="76">
        <f>Aetna!N63+Anthem!N63+Humana!N63+Molina!N63+United!N63+Wellcare!N63</f>
        <v>0</v>
      </c>
      <c r="H62" s="76">
        <f>Aetna!O63+Anthem!O63+Humana!O63+Molina!O63+United!O63+Wellcare!O63</f>
        <v>0</v>
      </c>
      <c r="I62" s="76">
        <f>Aetna!P63+Anthem!P63+Humana!P63+Molina!P63+United!P63+Wellcare!P63</f>
        <v>0</v>
      </c>
      <c r="J62" s="76">
        <f>Aetna!Q63+Anthem!Q63+Humana!Q63+Molina!Q63+United!Q63+Wellcare!Q63</f>
        <v>0</v>
      </c>
      <c r="K62" s="76">
        <f>Aetna!R63+Anthem!R63+Humana!R63+Molina!R63+United!R63+Wellcare!R63</f>
        <v>0</v>
      </c>
      <c r="L62" s="76">
        <f>Aetna!S63+Anthem!S63+Humana!S63+Molina!S63+United!S63+Wellcare!S63</f>
        <v>0</v>
      </c>
      <c r="M62" s="104">
        <f>Aetna!T63+Anthem!T63+Humana!T63+Molina!T63+United!T63+Wellcare!T63</f>
        <v>0</v>
      </c>
      <c r="N62" s="77">
        <f t="shared" si="4"/>
        <v>0</v>
      </c>
      <c r="O62" s="24"/>
      <c r="P62" s="81">
        <f t="shared" si="5"/>
        <v>0</v>
      </c>
      <c r="Q62" s="77">
        <f t="shared" si="6"/>
        <v>0</v>
      </c>
    </row>
    <row r="63" spans="1:17" x14ac:dyDescent="0.25">
      <c r="A63" s="175" t="s">
        <v>118</v>
      </c>
      <c r="B63" s="75">
        <f>Aetna!I64+Anthem!I64+Humana!I64+Molina!I64+United!I64+Wellcare!I64</f>
        <v>0</v>
      </c>
      <c r="C63" s="76">
        <f>Aetna!J64+Anthem!J64+Humana!J64+Molina!J64+United!J64+Wellcare!J64</f>
        <v>0</v>
      </c>
      <c r="D63" s="76">
        <f>Aetna!K64+Anthem!K64+Humana!K64+Molina!K64+United!K64+Wellcare!K64</f>
        <v>0</v>
      </c>
      <c r="E63" s="76">
        <f>Aetna!L64+Anthem!L64+Humana!L64+Molina!L64+United!L64+Wellcare!L64</f>
        <v>0</v>
      </c>
      <c r="F63" s="76">
        <f>Aetna!M64+Anthem!M64+Humana!M64+Molina!M64+United!M64+Wellcare!M64</f>
        <v>0</v>
      </c>
      <c r="G63" s="76">
        <f>Aetna!N64+Anthem!N64+Humana!N64+Molina!N64+United!N64+Wellcare!N64</f>
        <v>0</v>
      </c>
      <c r="H63" s="76">
        <f>Aetna!O64+Anthem!O64+Humana!O64+Molina!O64+United!O64+Wellcare!O64</f>
        <v>0</v>
      </c>
      <c r="I63" s="76">
        <f>Aetna!P64+Anthem!P64+Humana!P64+Molina!P64+United!P64+Wellcare!P64</f>
        <v>0</v>
      </c>
      <c r="J63" s="76">
        <f>Aetna!Q64+Anthem!Q64+Humana!Q64+Molina!Q64+United!Q64+Wellcare!Q64</f>
        <v>0</v>
      </c>
      <c r="K63" s="76">
        <f>Aetna!R64+Anthem!R64+Humana!R64+Molina!R64+United!R64+Wellcare!R64</f>
        <v>0</v>
      </c>
      <c r="L63" s="76">
        <f>Aetna!S64+Anthem!S64+Humana!S64+Molina!S64+United!S64+Wellcare!S64</f>
        <v>0</v>
      </c>
      <c r="M63" s="104">
        <f>Aetna!T64+Anthem!T64+Humana!T64+Molina!T64+United!T64+Wellcare!T64</f>
        <v>0</v>
      </c>
      <c r="N63" s="77">
        <f t="shared" si="4"/>
        <v>0</v>
      </c>
      <c r="O63" s="24"/>
      <c r="P63" s="81">
        <f t="shared" si="5"/>
        <v>0</v>
      </c>
      <c r="Q63" s="77">
        <f t="shared" si="6"/>
        <v>0</v>
      </c>
    </row>
    <row r="64" spans="1:17" x14ac:dyDescent="0.25">
      <c r="A64" s="175" t="s">
        <v>31</v>
      </c>
      <c r="B64" s="75">
        <f>Aetna!I65+Anthem!I65+Humana!I65+Molina!I65+United!I65+Wellcare!I65</f>
        <v>0</v>
      </c>
      <c r="C64" s="76">
        <f>Aetna!J65+Anthem!J65+Humana!J65+Molina!J65+United!J65+Wellcare!J65</f>
        <v>0</v>
      </c>
      <c r="D64" s="76">
        <f>Aetna!K65+Anthem!K65+Humana!K65+Molina!K65+United!K65+Wellcare!K65</f>
        <v>0</v>
      </c>
      <c r="E64" s="76">
        <f>Aetna!L65+Anthem!L65+Humana!L65+Molina!L65+United!L65+Wellcare!L65</f>
        <v>0</v>
      </c>
      <c r="F64" s="76">
        <f>Aetna!M65+Anthem!M65+Humana!M65+Molina!M65+United!M65+Wellcare!M65</f>
        <v>0</v>
      </c>
      <c r="G64" s="76">
        <f>Aetna!N65+Anthem!N65+Humana!N65+Molina!N65+United!N65+Wellcare!N65</f>
        <v>0</v>
      </c>
      <c r="H64" s="76">
        <f>Aetna!O65+Anthem!O65+Humana!O65+Molina!O65+United!O65+Wellcare!O65</f>
        <v>0</v>
      </c>
      <c r="I64" s="76">
        <f>Aetna!P65+Anthem!P65+Humana!P65+Molina!P65+United!P65+Wellcare!P65</f>
        <v>0</v>
      </c>
      <c r="J64" s="76">
        <f>Aetna!Q65+Anthem!Q65+Humana!Q65+Molina!Q65+United!Q65+Wellcare!Q65</f>
        <v>0</v>
      </c>
      <c r="K64" s="76">
        <f>Aetna!R65+Anthem!R65+Humana!R65+Molina!R65+United!R65+Wellcare!R65</f>
        <v>0</v>
      </c>
      <c r="L64" s="76">
        <f>Aetna!S65+Anthem!S65+Humana!S65+Molina!S65+United!S65+Wellcare!S65</f>
        <v>0</v>
      </c>
      <c r="M64" s="104">
        <f>Aetna!T65+Anthem!T65+Humana!T65+Molina!T65+United!T65+Wellcare!T65</f>
        <v>0</v>
      </c>
      <c r="N64" s="77">
        <f t="shared" si="4"/>
        <v>0</v>
      </c>
      <c r="O64" s="24"/>
      <c r="P64" s="81">
        <f t="shared" si="5"/>
        <v>0</v>
      </c>
      <c r="Q64" s="77">
        <f t="shared" si="6"/>
        <v>0</v>
      </c>
    </row>
    <row r="65" spans="1:17" x14ac:dyDescent="0.25">
      <c r="A65" s="175" t="s">
        <v>120</v>
      </c>
      <c r="B65" s="75">
        <f>Aetna!I66+Anthem!I66+Humana!I66+Molina!I66+United!I66+Wellcare!I66</f>
        <v>0</v>
      </c>
      <c r="C65" s="76">
        <f>Aetna!J66+Anthem!J66+Humana!J66+Molina!J66+United!J66+Wellcare!J66</f>
        <v>0</v>
      </c>
      <c r="D65" s="76">
        <f>Aetna!K66+Anthem!K66+Humana!K66+Molina!K66+United!K66+Wellcare!K66</f>
        <v>0</v>
      </c>
      <c r="E65" s="76">
        <f>Aetna!L66+Anthem!L66+Humana!L66+Molina!L66+United!L66+Wellcare!L66</f>
        <v>0</v>
      </c>
      <c r="F65" s="76">
        <f>Aetna!M66+Anthem!M66+Humana!M66+Molina!M66+United!M66+Wellcare!M66</f>
        <v>0</v>
      </c>
      <c r="G65" s="76">
        <f>Aetna!N66+Anthem!N66+Humana!N66+Molina!N66+United!N66+Wellcare!N66</f>
        <v>0</v>
      </c>
      <c r="H65" s="76">
        <f>Aetna!O66+Anthem!O66+Humana!O66+Molina!O66+United!O66+Wellcare!O66</f>
        <v>0</v>
      </c>
      <c r="I65" s="76">
        <f>Aetna!P66+Anthem!P66+Humana!P66+Molina!P66+United!P66+Wellcare!P66</f>
        <v>0</v>
      </c>
      <c r="J65" s="76">
        <f>Aetna!Q66+Anthem!Q66+Humana!Q66+Molina!Q66+United!Q66+Wellcare!Q66</f>
        <v>0</v>
      </c>
      <c r="K65" s="76">
        <f>Aetna!R66+Anthem!R66+Humana!R66+Molina!R66+United!R66+Wellcare!R66</f>
        <v>8757.56</v>
      </c>
      <c r="L65" s="76">
        <f>Aetna!S66+Anthem!S66+Humana!S66+Molina!S66+United!S66+Wellcare!S66</f>
        <v>11748.05</v>
      </c>
      <c r="M65" s="104">
        <f>Aetna!T66+Anthem!T66+Humana!T66+Molina!T66+United!T66+Wellcare!T66</f>
        <v>0</v>
      </c>
      <c r="N65" s="77">
        <f t="shared" si="4"/>
        <v>20505.61</v>
      </c>
      <c r="O65" s="24"/>
      <c r="P65" s="81">
        <f t="shared" si="5"/>
        <v>1.2410949321315882E-3</v>
      </c>
      <c r="Q65" s="77">
        <f t="shared" si="6"/>
        <v>1708.8008333333335</v>
      </c>
    </row>
    <row r="66" spans="1:17" x14ac:dyDescent="0.25">
      <c r="A66" s="175" t="s">
        <v>122</v>
      </c>
      <c r="B66" s="75">
        <f>Aetna!I67+Anthem!I67+Humana!I67+Molina!I67+United!I67+Wellcare!I67</f>
        <v>90.56</v>
      </c>
      <c r="C66" s="76">
        <f>Aetna!J67+Anthem!J67+Humana!J67+Molina!J67+United!J67+Wellcare!J67</f>
        <v>113.2</v>
      </c>
      <c r="D66" s="76">
        <f>Aetna!K67+Anthem!K67+Humana!K67+Molina!K67+United!K67+Wellcare!K67</f>
        <v>109.35</v>
      </c>
      <c r="E66" s="76">
        <f>Aetna!L67+Anthem!L67+Humana!L67+Molina!L67+United!L67+Wellcare!L67</f>
        <v>1849817.529999994</v>
      </c>
      <c r="F66" s="76">
        <f>Aetna!M67+Anthem!M67+Humana!M67+Molina!M67+United!M67+Wellcare!M67</f>
        <v>22.64</v>
      </c>
      <c r="G66" s="76">
        <f>Aetna!N67+Anthem!N67+Humana!N67+Molina!N67+United!N67+Wellcare!N67</f>
        <v>67.92</v>
      </c>
      <c r="H66" s="76">
        <f>Aetna!O67+Anthem!O67+Humana!O67+Molina!O67+United!O67+Wellcare!O67</f>
        <v>2040.37</v>
      </c>
      <c r="I66" s="76">
        <f>Aetna!P67+Anthem!P67+Humana!P67+Molina!P67+United!P67+Wellcare!P67</f>
        <v>2576.48</v>
      </c>
      <c r="J66" s="76">
        <f>Aetna!Q67+Anthem!Q67+Humana!Q67+Molina!Q67+United!Q67+Wellcare!Q67</f>
        <v>3018.85</v>
      </c>
      <c r="K66" s="76">
        <f>Aetna!R67+Anthem!R67+Humana!R67+Molina!R67+United!R67+Wellcare!R67</f>
        <v>-530</v>
      </c>
      <c r="L66" s="76">
        <f>Aetna!S67+Anthem!S67+Humana!S67+Molina!S67+United!S67+Wellcare!S67</f>
        <v>0</v>
      </c>
      <c r="M66" s="104">
        <f>Aetna!T67+Anthem!T67+Humana!T67+Molina!T67+United!T67+Wellcare!T67</f>
        <v>0</v>
      </c>
      <c r="N66" s="77">
        <f t="shared" si="4"/>
        <v>1857326.8999999941</v>
      </c>
      <c r="O66" s="24"/>
      <c r="P66" s="81">
        <f t="shared" si="5"/>
        <v>0.11241406634095086</v>
      </c>
      <c r="Q66" s="77">
        <f t="shared" si="6"/>
        <v>154777.24166666617</v>
      </c>
    </row>
    <row r="67" spans="1:17" x14ac:dyDescent="0.25">
      <c r="A67" s="175" t="s">
        <v>124</v>
      </c>
      <c r="B67" s="75">
        <f>Aetna!I68+Anthem!I68+Humana!I68+Molina!I68+United!I68+Wellcare!I68</f>
        <v>0</v>
      </c>
      <c r="C67" s="76">
        <f>Aetna!J68+Anthem!J68+Humana!J68+Molina!J68+United!J68+Wellcare!J68</f>
        <v>0</v>
      </c>
      <c r="D67" s="76">
        <f>Aetna!K68+Anthem!K68+Humana!K68+Molina!K68+United!K68+Wellcare!K68</f>
        <v>0</v>
      </c>
      <c r="E67" s="76">
        <f>Aetna!L68+Anthem!L68+Humana!L68+Molina!L68+United!L68+Wellcare!L68</f>
        <v>0</v>
      </c>
      <c r="F67" s="76">
        <f>Aetna!M68+Anthem!M68+Humana!M68+Molina!M68+United!M68+Wellcare!M68</f>
        <v>0</v>
      </c>
      <c r="G67" s="76">
        <f>Aetna!N68+Anthem!N68+Humana!N68+Molina!N68+United!N68+Wellcare!N68</f>
        <v>0</v>
      </c>
      <c r="H67" s="76">
        <f>Aetna!O68+Anthem!O68+Humana!O68+Molina!O68+United!O68+Wellcare!O68</f>
        <v>0</v>
      </c>
      <c r="I67" s="76">
        <f>Aetna!P68+Anthem!P68+Humana!P68+Molina!P68+United!P68+Wellcare!P68</f>
        <v>0</v>
      </c>
      <c r="J67" s="76">
        <f>Aetna!Q68+Anthem!Q68+Humana!Q68+Molina!Q68+United!Q68+Wellcare!Q68</f>
        <v>0</v>
      </c>
      <c r="K67" s="76">
        <f>Aetna!R68+Anthem!R68+Humana!R68+Molina!R68+United!R68+Wellcare!R68</f>
        <v>0</v>
      </c>
      <c r="L67" s="76">
        <f>Aetna!S68+Anthem!S68+Humana!S68+Molina!S68+United!S68+Wellcare!S68</f>
        <v>0</v>
      </c>
      <c r="M67" s="104">
        <f>Aetna!T68+Anthem!T68+Humana!T68+Molina!T68+United!T68+Wellcare!T68</f>
        <v>0</v>
      </c>
      <c r="N67" s="77">
        <f t="shared" si="4"/>
        <v>0</v>
      </c>
      <c r="O67" s="24"/>
      <c r="P67" s="81">
        <f t="shared" si="5"/>
        <v>0</v>
      </c>
      <c r="Q67" s="77">
        <f t="shared" si="6"/>
        <v>0</v>
      </c>
    </row>
    <row r="68" spans="1:17" x14ac:dyDescent="0.25">
      <c r="A68" s="175" t="s">
        <v>37</v>
      </c>
      <c r="B68" s="75">
        <f>Aetna!I69+Anthem!I69+Humana!I69+Molina!I69+United!I69+Wellcare!I69</f>
        <v>0</v>
      </c>
      <c r="C68" s="76">
        <f>Aetna!J69+Anthem!J69+Humana!J69+Molina!J69+United!J69+Wellcare!J69</f>
        <v>0</v>
      </c>
      <c r="D68" s="76">
        <f>Aetna!K69+Anthem!K69+Humana!K69+Molina!K69+United!K69+Wellcare!K69</f>
        <v>0</v>
      </c>
      <c r="E68" s="76">
        <f>Aetna!L69+Anthem!L69+Humana!L69+Molina!L69+United!L69+Wellcare!L69</f>
        <v>0</v>
      </c>
      <c r="F68" s="76">
        <f>Aetna!M69+Anthem!M69+Humana!M69+Molina!M69+United!M69+Wellcare!M69</f>
        <v>0</v>
      </c>
      <c r="G68" s="76">
        <f>Aetna!N69+Anthem!N69+Humana!N69+Molina!N69+United!N69+Wellcare!N69</f>
        <v>0</v>
      </c>
      <c r="H68" s="76">
        <f>Aetna!O69+Anthem!O69+Humana!O69+Molina!O69+United!O69+Wellcare!O69</f>
        <v>365.82</v>
      </c>
      <c r="I68" s="76">
        <f>Aetna!P69+Anthem!P69+Humana!P69+Molina!P69+United!P69+Wellcare!P69</f>
        <v>137.63</v>
      </c>
      <c r="J68" s="76">
        <f>Aetna!Q69+Anthem!Q69+Humana!Q69+Molina!Q69+United!Q69+Wellcare!Q69</f>
        <v>0</v>
      </c>
      <c r="K68" s="76">
        <f>Aetna!R69+Anthem!R69+Humana!R69+Molina!R69+United!R69+Wellcare!R69</f>
        <v>15486.83</v>
      </c>
      <c r="L68" s="76">
        <f>Aetna!S69+Anthem!S69+Humana!S69+Molina!S69+United!S69+Wellcare!S69</f>
        <v>621.1400000000001</v>
      </c>
      <c r="M68" s="104">
        <f>Aetna!T69+Anthem!T69+Humana!T69+Molina!T69+United!T69+Wellcare!T69</f>
        <v>11436.78</v>
      </c>
      <c r="N68" s="77">
        <f t="shared" si="4"/>
        <v>28048.200000000004</v>
      </c>
      <c r="O68" s="24"/>
      <c r="P68" s="81">
        <f t="shared" si="5"/>
        <v>1.6976075754592628E-3</v>
      </c>
      <c r="Q68" s="77">
        <f t="shared" si="6"/>
        <v>2337.3500000000004</v>
      </c>
    </row>
    <row r="69" spans="1:17" x14ac:dyDescent="0.25">
      <c r="A69" s="175" t="s">
        <v>126</v>
      </c>
      <c r="B69" s="75">
        <f>Aetna!I70+Anthem!I70+Humana!I70+Molina!I70+United!I70+Wellcare!I70</f>
        <v>24717.03</v>
      </c>
      <c r="C69" s="76">
        <f>Aetna!J70+Anthem!J70+Humana!J70+Molina!J70+United!J70+Wellcare!J70</f>
        <v>24298.06</v>
      </c>
      <c r="D69" s="76">
        <f>Aetna!K70+Anthem!K70+Humana!K70+Molina!K70+United!K70+Wellcare!K70</f>
        <v>29493.9</v>
      </c>
      <c r="E69" s="76">
        <f>Aetna!L70+Anthem!L70+Humana!L70+Molina!L70+United!L70+Wellcare!L70</f>
        <v>31596.920000000002</v>
      </c>
      <c r="F69" s="76">
        <f>Aetna!M70+Anthem!M70+Humana!M70+Molina!M70+United!M70+Wellcare!M70</f>
        <v>27799.41</v>
      </c>
      <c r="G69" s="76">
        <f>Aetna!N70+Anthem!N70+Humana!N70+Molina!N70+United!N70+Wellcare!N70</f>
        <v>55175.21</v>
      </c>
      <c r="H69" s="76">
        <f>Aetna!O70+Anthem!O70+Humana!O70+Molina!O70+United!O70+Wellcare!O70</f>
        <v>26110.87</v>
      </c>
      <c r="I69" s="76">
        <f>Aetna!P70+Anthem!P70+Humana!P70+Molina!P70+United!P70+Wellcare!P70</f>
        <v>5303.53</v>
      </c>
      <c r="J69" s="76">
        <f>Aetna!Q70+Anthem!Q70+Humana!Q70+Molina!Q70+United!Q70+Wellcare!Q70</f>
        <v>1503.01</v>
      </c>
      <c r="K69" s="76">
        <f>Aetna!R70+Anthem!R70+Humana!R70+Molina!R70+United!R70+Wellcare!R70</f>
        <v>781.33</v>
      </c>
      <c r="L69" s="76">
        <f>Aetna!S70+Anthem!S70+Humana!S70+Molina!S70+United!S70+Wellcare!S70</f>
        <v>5266.59</v>
      </c>
      <c r="M69" s="104">
        <f>Aetna!T70+Anthem!T70+Humana!T70+Molina!T70+United!T70+Wellcare!T70</f>
        <v>-24644.16</v>
      </c>
      <c r="N69" s="77">
        <f t="shared" si="4"/>
        <v>207401.69999999995</v>
      </c>
      <c r="O69" s="24"/>
      <c r="P69" s="81">
        <f t="shared" si="5"/>
        <v>1.2552915947659003E-2</v>
      </c>
      <c r="Q69" s="77">
        <f t="shared" si="6"/>
        <v>17283.474999999995</v>
      </c>
    </row>
    <row r="70" spans="1:17" x14ac:dyDescent="0.25">
      <c r="A70" s="175" t="s">
        <v>128</v>
      </c>
      <c r="B70" s="75">
        <f>Aetna!I71+Anthem!I71+Humana!I71+Molina!I71+United!I71+Wellcare!I71</f>
        <v>1573588.2399999721</v>
      </c>
      <c r="C70" s="76">
        <f>Aetna!J71+Anthem!J71+Humana!J71+Molina!J71+United!J71+Wellcare!J71</f>
        <v>1532630.379999955</v>
      </c>
      <c r="D70" s="76">
        <f>Aetna!K71+Anthem!K71+Humana!K71+Molina!K71+United!K71+Wellcare!K71</f>
        <v>1550135.0299999742</v>
      </c>
      <c r="E70" s="76">
        <f>Aetna!L71+Anthem!L71+Humana!L71+Molina!L71+United!L71+Wellcare!L71</f>
        <v>1559471.2399999858</v>
      </c>
      <c r="F70" s="76">
        <f>Aetna!M71+Anthem!M71+Humana!M71+Molina!M71+United!M71+Wellcare!M71</f>
        <v>1359648.719999973</v>
      </c>
      <c r="G70" s="76">
        <f>Aetna!N71+Anthem!N71+Humana!N71+Molina!N71+United!N71+Wellcare!N71</f>
        <v>1417150.7499999809</v>
      </c>
      <c r="H70" s="76">
        <f>Aetna!O71+Anthem!O71+Humana!O71+Molina!O71+United!O71+Wellcare!O71</f>
        <v>1067285.24</v>
      </c>
      <c r="I70" s="76">
        <f>Aetna!P71+Anthem!P71+Humana!P71+Molina!P71+United!P71+Wellcare!P71</f>
        <v>1191621.17</v>
      </c>
      <c r="J70" s="76">
        <f>Aetna!Q71+Anthem!Q71+Humana!Q71+Molina!Q71+United!Q71+Wellcare!Q71</f>
        <v>1329567.6600000001</v>
      </c>
      <c r="K70" s="76">
        <f>Aetna!R71+Anthem!R71+Humana!R71+Molina!R71+United!R71+Wellcare!R71</f>
        <v>1523303.77</v>
      </c>
      <c r="L70" s="76">
        <f>Aetna!S71+Anthem!S71+Humana!S71+Molina!S71+United!S71+Wellcare!S71</f>
        <v>1467142.67</v>
      </c>
      <c r="M70" s="104">
        <f>Aetna!T71+Anthem!T71+Humana!T71+Molina!T71+United!T71+Wellcare!T71</f>
        <v>1368917.19</v>
      </c>
      <c r="N70" s="77">
        <f t="shared" si="4"/>
        <v>16940462.059999842</v>
      </c>
      <c r="O70" s="24"/>
      <c r="P70" s="81">
        <f t="shared" si="5"/>
        <v>1.0253155897646178</v>
      </c>
      <c r="Q70" s="77">
        <f t="shared" si="6"/>
        <v>1411705.1716666536</v>
      </c>
    </row>
    <row r="71" spans="1:17" x14ac:dyDescent="0.25">
      <c r="A71" s="175" t="s">
        <v>61</v>
      </c>
      <c r="B71" s="75">
        <f>Aetna!I72+Anthem!I72+Humana!I72+Molina!I72+United!I72+Wellcare!I72</f>
        <v>1203824.5099999979</v>
      </c>
      <c r="C71" s="76">
        <f>Aetna!J72+Anthem!J72+Humana!J72+Molina!J72+United!J72+Wellcare!J72</f>
        <v>1230162.1499999971</v>
      </c>
      <c r="D71" s="76">
        <f>Aetna!K72+Anthem!K72+Humana!K72+Molina!K72+United!K72+Wellcare!K72</f>
        <v>1155876.3699999989</v>
      </c>
      <c r="E71" s="76">
        <f>Aetna!L72+Anthem!L72+Humana!L72+Molina!L72+United!L72+Wellcare!L72</f>
        <v>1093301.8199999989</v>
      </c>
      <c r="F71" s="76">
        <f>Aetna!M72+Anthem!M72+Humana!M72+Molina!M72+United!M72+Wellcare!M72</f>
        <v>1132376.3899999999</v>
      </c>
      <c r="G71" s="76">
        <f>Aetna!N72+Anthem!N72+Humana!N72+Molina!N72+United!N72+Wellcare!N72</f>
        <v>1020282.62</v>
      </c>
      <c r="H71" s="76">
        <f>Aetna!O72+Anthem!O72+Humana!O72+Molina!O72+United!O72+Wellcare!O72</f>
        <v>888101.12</v>
      </c>
      <c r="I71" s="76">
        <f>Aetna!P72+Anthem!P72+Humana!P72+Molina!P72+United!P72+Wellcare!P72</f>
        <v>991437.78</v>
      </c>
      <c r="J71" s="76">
        <f>Aetna!Q72+Anthem!Q72+Humana!Q72+Molina!Q72+United!Q72+Wellcare!Q72</f>
        <v>1130008.2</v>
      </c>
      <c r="K71" s="76">
        <f>Aetna!R72+Anthem!R72+Humana!R72+Molina!R72+United!R72+Wellcare!R72</f>
        <v>1306498.0499999998</v>
      </c>
      <c r="L71" s="76">
        <f>Aetna!S72+Anthem!S72+Humana!S72+Molina!S72+United!S72+Wellcare!S72</f>
        <v>1232828.77</v>
      </c>
      <c r="M71" s="104">
        <f>Aetna!T72+Anthem!T72+Humana!T72+Molina!T72+United!T72+Wellcare!T72</f>
        <v>1114795.02</v>
      </c>
      <c r="N71" s="77">
        <f t="shared" si="4"/>
        <v>13499492.79999999</v>
      </c>
      <c r="O71" s="24"/>
      <c r="P71" s="81">
        <f t="shared" si="5"/>
        <v>0.81705211892876373</v>
      </c>
      <c r="Q71" s="77">
        <f t="shared" si="6"/>
        <v>1124957.7333333325</v>
      </c>
    </row>
    <row r="72" spans="1:17" x14ac:dyDescent="0.25">
      <c r="A72" s="175" t="s">
        <v>63</v>
      </c>
      <c r="B72" s="75">
        <f>Aetna!I73+Anthem!I73+Humana!I73+Molina!I73+United!I73+Wellcare!I73</f>
        <v>10834627.100000424</v>
      </c>
      <c r="C72" s="76">
        <f>Aetna!J73+Anthem!J73+Humana!J73+Molina!J73+United!J73+Wellcare!J73</f>
        <v>10601590.150000457</v>
      </c>
      <c r="D72" s="76">
        <f>Aetna!K73+Anthem!K73+Humana!K73+Molina!K73+United!K73+Wellcare!K73</f>
        <v>10150519.65000041</v>
      </c>
      <c r="E72" s="76">
        <f>Aetna!L73+Anthem!L73+Humana!L73+Molina!L73+United!L73+Wellcare!L73</f>
        <v>11026422.300000625</v>
      </c>
      <c r="F72" s="76">
        <f>Aetna!M73+Anthem!M73+Humana!M73+Molina!M73+United!M73+Wellcare!M73</f>
        <v>9025306.8400004115</v>
      </c>
      <c r="G72" s="76">
        <f>Aetna!N73+Anthem!N73+Humana!N73+Molina!N73+United!N73+Wellcare!N73</f>
        <v>9635011.2100005243</v>
      </c>
      <c r="H72" s="76">
        <f>Aetna!O73+Anthem!O73+Humana!O73+Molina!O73+United!O73+Wellcare!O73</f>
        <v>8445538.8900000025</v>
      </c>
      <c r="I72" s="76">
        <f>Aetna!P73+Anthem!P73+Humana!P73+Molina!P73+United!P73+Wellcare!P73</f>
        <v>9553408.3100000005</v>
      </c>
      <c r="J72" s="76">
        <f>Aetna!Q73+Anthem!Q73+Humana!Q73+Molina!Q73+United!Q73+Wellcare!Q73</f>
        <v>9104109.8100000005</v>
      </c>
      <c r="K72" s="76">
        <f>Aetna!R73+Anthem!R73+Humana!R73+Molina!R73+United!R73+Wellcare!R73</f>
        <v>9014497.3100000005</v>
      </c>
      <c r="L72" s="76">
        <f>Aetna!S73+Anthem!S73+Humana!S73+Molina!S73+United!S73+Wellcare!S73</f>
        <v>10614926.210000005</v>
      </c>
      <c r="M72" s="104">
        <f>Aetna!T73+Anthem!T73+Humana!T73+Molina!T73+United!T73+Wellcare!T73</f>
        <v>8585927.7700000014</v>
      </c>
      <c r="N72" s="77">
        <f t="shared" si="4"/>
        <v>116591885.55000286</v>
      </c>
      <c r="O72" s="24"/>
      <c r="P72" s="81">
        <f t="shared" si="5"/>
        <v>7.0566834287677702</v>
      </c>
      <c r="Q72" s="77">
        <f t="shared" si="6"/>
        <v>9715990.4625002388</v>
      </c>
    </row>
    <row r="73" spans="1:17" x14ac:dyDescent="0.25">
      <c r="A73" s="175" t="s">
        <v>130</v>
      </c>
      <c r="B73" s="75">
        <f>Aetna!I74+Anthem!I74+Humana!I74+Molina!I74+United!I74+Wellcare!I74</f>
        <v>0</v>
      </c>
      <c r="C73" s="76">
        <f>Aetna!J74+Anthem!J74+Humana!J74+Molina!J74+United!J74+Wellcare!J74</f>
        <v>0</v>
      </c>
      <c r="D73" s="76">
        <f>Aetna!K74+Anthem!K74+Humana!K74+Molina!K74+United!K74+Wellcare!K74</f>
        <v>0</v>
      </c>
      <c r="E73" s="76">
        <f>Aetna!L74+Anthem!L74+Humana!L74+Molina!L74+United!L74+Wellcare!L74</f>
        <v>0</v>
      </c>
      <c r="F73" s="76">
        <f>Aetna!M74+Anthem!M74+Humana!M74+Molina!M74+United!M74+Wellcare!M74</f>
        <v>0</v>
      </c>
      <c r="G73" s="76">
        <f>Aetna!N74+Anthem!N74+Humana!N74+Molina!N74+United!N74+Wellcare!N74</f>
        <v>0</v>
      </c>
      <c r="H73" s="76">
        <f>Aetna!O74+Anthem!O74+Humana!O74+Molina!O74+United!O74+Wellcare!O74</f>
        <v>0</v>
      </c>
      <c r="I73" s="76">
        <f>Aetna!P74+Anthem!P74+Humana!P74+Molina!P74+United!P74+Wellcare!P74</f>
        <v>0</v>
      </c>
      <c r="J73" s="76">
        <f>Aetna!Q74+Anthem!Q74+Humana!Q74+Molina!Q74+United!Q74+Wellcare!Q74</f>
        <v>0</v>
      </c>
      <c r="K73" s="76">
        <f>Aetna!R74+Anthem!R74+Humana!R74+Molina!R74+United!R74+Wellcare!R74</f>
        <v>0</v>
      </c>
      <c r="L73" s="76">
        <f>Aetna!S74+Anthem!S74+Humana!S74+Molina!S74+United!S74+Wellcare!S74</f>
        <v>0</v>
      </c>
      <c r="M73" s="104">
        <f>Aetna!T74+Anthem!T74+Humana!T74+Molina!T74+United!T74+Wellcare!T74</f>
        <v>0</v>
      </c>
      <c r="N73" s="77">
        <f t="shared" si="4"/>
        <v>0</v>
      </c>
      <c r="O73" s="24"/>
      <c r="P73" s="81">
        <f t="shared" si="5"/>
        <v>0</v>
      </c>
      <c r="Q73" s="77">
        <f t="shared" si="6"/>
        <v>0</v>
      </c>
    </row>
    <row r="74" spans="1:17" x14ac:dyDescent="0.25">
      <c r="A74" s="175" t="s">
        <v>132</v>
      </c>
      <c r="B74" s="75">
        <f>Aetna!I75+Anthem!I75+Humana!I75+Molina!I75+United!I75+Wellcare!I75</f>
        <v>1819361.7200000009</v>
      </c>
      <c r="C74" s="76">
        <f>Aetna!J75+Anthem!J75+Humana!J75+Molina!J75+United!J75+Wellcare!J75</f>
        <v>2177527.3600000013</v>
      </c>
      <c r="D74" s="76">
        <f>Aetna!K75+Anthem!K75+Humana!K75+Molina!K75+United!K75+Wellcare!K75</f>
        <v>1708120.26</v>
      </c>
      <c r="E74" s="76">
        <f>Aetna!L75+Anthem!L75+Humana!L75+Molina!L75+United!L75+Wellcare!L75</f>
        <v>1671848.6500000018</v>
      </c>
      <c r="F74" s="76">
        <f>Aetna!M75+Anthem!M75+Humana!M75+Molina!M75+United!M75+Wellcare!M75</f>
        <v>1240224.3400000001</v>
      </c>
      <c r="G74" s="76">
        <f>Aetna!N75+Anthem!N75+Humana!N75+Molina!N75+United!N75+Wellcare!N75</f>
        <v>1503737.920000002</v>
      </c>
      <c r="H74" s="76">
        <f>Aetna!O75+Anthem!O75+Humana!O75+Molina!O75+United!O75+Wellcare!O75</f>
        <v>1288856.42</v>
      </c>
      <c r="I74" s="76">
        <f>Aetna!P75+Anthem!P75+Humana!P75+Molina!P75+United!P75+Wellcare!P75</f>
        <v>1346596.7000000002</v>
      </c>
      <c r="J74" s="76">
        <f>Aetna!Q75+Anthem!Q75+Humana!Q75+Molina!Q75+United!Q75+Wellcare!Q75</f>
        <v>1386272.5700000003</v>
      </c>
      <c r="K74" s="76">
        <f>Aetna!R75+Anthem!R75+Humana!R75+Molina!R75+United!R75+Wellcare!R75</f>
        <v>1000978.71</v>
      </c>
      <c r="L74" s="76">
        <f>Aetna!S75+Anthem!S75+Humana!S75+Molina!S75+United!S75+Wellcare!S75</f>
        <v>1044054.26</v>
      </c>
      <c r="M74" s="104">
        <f>Aetna!T75+Anthem!T75+Humana!T75+Molina!T75+United!T75+Wellcare!T75</f>
        <v>1030471.0499999999</v>
      </c>
      <c r="N74" s="77">
        <f t="shared" si="4"/>
        <v>17218049.960000005</v>
      </c>
      <c r="O74" s="24"/>
      <c r="P74" s="81">
        <f t="shared" si="5"/>
        <v>1.0421165011206444</v>
      </c>
      <c r="Q74" s="77">
        <f t="shared" si="6"/>
        <v>1434837.4966666671</v>
      </c>
    </row>
    <row r="75" spans="1:17" x14ac:dyDescent="0.25">
      <c r="A75" s="175" t="s">
        <v>134</v>
      </c>
      <c r="B75" s="75">
        <f>Aetna!I76+Anthem!I76+Humana!I76+Molina!I76+United!I76+Wellcare!I76</f>
        <v>747194.05999999901</v>
      </c>
      <c r="C75" s="76">
        <f>Aetna!J76+Anthem!J76+Humana!J76+Molina!J76+United!J76+Wellcare!J76</f>
        <v>840921.97999999602</v>
      </c>
      <c r="D75" s="76">
        <f>Aetna!K76+Anthem!K76+Humana!K76+Molina!K76+United!K76+Wellcare!K76</f>
        <v>603428.68999999901</v>
      </c>
      <c r="E75" s="76">
        <f>Aetna!L76+Anthem!L76+Humana!L76+Molina!L76+United!L76+Wellcare!L76</f>
        <v>698572.00999999605</v>
      </c>
      <c r="F75" s="76">
        <f>Aetna!M76+Anthem!M76+Humana!M76+Molina!M76+United!M76+Wellcare!M76</f>
        <v>689331.67999999598</v>
      </c>
      <c r="G75" s="76">
        <f>Aetna!N76+Anthem!N76+Humana!N76+Molina!N76+United!N76+Wellcare!N76</f>
        <v>887236.46999999392</v>
      </c>
      <c r="H75" s="76">
        <f>Aetna!O76+Anthem!O76+Humana!O76+Molina!O76+United!O76+Wellcare!O76</f>
        <v>914403.67</v>
      </c>
      <c r="I75" s="76">
        <f>Aetna!P76+Anthem!P76+Humana!P76+Molina!P76+United!P76+Wellcare!P76</f>
        <v>1049986.7600000002</v>
      </c>
      <c r="J75" s="76">
        <f>Aetna!Q76+Anthem!Q76+Humana!Q76+Molina!Q76+United!Q76+Wellcare!Q76</f>
        <v>961795.15</v>
      </c>
      <c r="K75" s="76">
        <f>Aetna!R76+Anthem!R76+Humana!R76+Molina!R76+United!R76+Wellcare!R76</f>
        <v>1131891.3999999999</v>
      </c>
      <c r="L75" s="76">
        <f>Aetna!S76+Anthem!S76+Humana!S76+Molina!S76+United!S76+Wellcare!S76</f>
        <v>968432.39999999991</v>
      </c>
      <c r="M75" s="104">
        <f>Aetna!T76+Anthem!T76+Humana!T76+Molina!T76+United!T76+Wellcare!T76</f>
        <v>999321.13000000012</v>
      </c>
      <c r="N75" s="77">
        <f t="shared" si="4"/>
        <v>10492515.399999982</v>
      </c>
      <c r="O75" s="24"/>
      <c r="P75" s="81">
        <f t="shared" si="5"/>
        <v>0.63505585487350136</v>
      </c>
      <c r="Q75" s="77">
        <f t="shared" si="6"/>
        <v>874376.28333333181</v>
      </c>
    </row>
    <row r="76" spans="1:17" x14ac:dyDescent="0.25">
      <c r="A76" s="175" t="s">
        <v>136</v>
      </c>
      <c r="B76" s="75">
        <f>Aetna!I77+Anthem!I77+Humana!I77+Molina!I77+United!I77+Wellcare!I77</f>
        <v>0</v>
      </c>
      <c r="C76" s="76">
        <f>Aetna!J77+Anthem!J77+Humana!J77+Molina!J77+United!J77+Wellcare!J77</f>
        <v>0</v>
      </c>
      <c r="D76" s="76">
        <f>Aetna!K77+Anthem!K77+Humana!K77+Molina!K77+United!K77+Wellcare!K77</f>
        <v>0</v>
      </c>
      <c r="E76" s="76">
        <f>Aetna!L77+Anthem!L77+Humana!L77+Molina!L77+United!L77+Wellcare!L77</f>
        <v>0</v>
      </c>
      <c r="F76" s="76">
        <f>Aetna!M77+Anthem!M77+Humana!M77+Molina!M77+United!M77+Wellcare!M77</f>
        <v>0</v>
      </c>
      <c r="G76" s="76">
        <f>Aetna!N77+Anthem!N77+Humana!N77+Molina!N77+United!N77+Wellcare!N77</f>
        <v>0</v>
      </c>
      <c r="H76" s="76">
        <f>Aetna!O77+Anthem!O77+Humana!O77+Molina!O77+United!O77+Wellcare!O77</f>
        <v>0</v>
      </c>
      <c r="I76" s="76">
        <f>Aetna!P77+Anthem!P77+Humana!P77+Molina!P77+United!P77+Wellcare!P77</f>
        <v>0</v>
      </c>
      <c r="J76" s="76">
        <f>Aetna!Q77+Anthem!Q77+Humana!Q77+Molina!Q77+United!Q77+Wellcare!Q77</f>
        <v>0</v>
      </c>
      <c r="K76" s="76">
        <f>Aetna!R77+Anthem!R77+Humana!R77+Molina!R77+United!R77+Wellcare!R77</f>
        <v>0</v>
      </c>
      <c r="L76" s="76">
        <f>Aetna!S77+Anthem!S77+Humana!S77+Molina!S77+United!S77+Wellcare!S77</f>
        <v>0</v>
      </c>
      <c r="M76" s="104">
        <f>Aetna!T77+Anthem!T77+Humana!T77+Molina!T77+United!T77+Wellcare!T77</f>
        <v>0</v>
      </c>
      <c r="N76" s="77">
        <f t="shared" si="4"/>
        <v>0</v>
      </c>
      <c r="O76" s="24"/>
      <c r="P76" s="81">
        <f t="shared" si="5"/>
        <v>0</v>
      </c>
      <c r="Q76" s="77">
        <f t="shared" si="6"/>
        <v>0</v>
      </c>
    </row>
    <row r="77" spans="1:17" x14ac:dyDescent="0.25">
      <c r="A77" s="175" t="s">
        <v>138</v>
      </c>
      <c r="B77" s="75">
        <f>Aetna!I78+Anthem!I78+Humana!I78+Molina!I78+United!I78+Wellcare!I78</f>
        <v>0</v>
      </c>
      <c r="C77" s="76">
        <f>Aetna!J78+Anthem!J78+Humana!J78+Molina!J78+United!J78+Wellcare!J78</f>
        <v>0</v>
      </c>
      <c r="D77" s="76">
        <f>Aetna!K78+Anthem!K78+Humana!K78+Molina!K78+United!K78+Wellcare!K78</f>
        <v>0</v>
      </c>
      <c r="E77" s="76">
        <f>Aetna!L78+Anthem!L78+Humana!L78+Molina!L78+United!L78+Wellcare!L78</f>
        <v>0</v>
      </c>
      <c r="F77" s="76">
        <f>Aetna!M78+Anthem!M78+Humana!M78+Molina!M78+United!M78+Wellcare!M78</f>
        <v>0</v>
      </c>
      <c r="G77" s="76">
        <f>Aetna!N78+Anthem!N78+Humana!N78+Molina!N78+United!N78+Wellcare!N78</f>
        <v>0</v>
      </c>
      <c r="H77" s="76">
        <f>Aetna!O78+Anthem!O78+Humana!O78+Molina!O78+United!O78+Wellcare!O78</f>
        <v>0</v>
      </c>
      <c r="I77" s="76">
        <f>Aetna!P78+Anthem!P78+Humana!P78+Molina!P78+United!P78+Wellcare!P78</f>
        <v>0</v>
      </c>
      <c r="J77" s="76">
        <f>Aetna!Q78+Anthem!Q78+Humana!Q78+Molina!Q78+United!Q78+Wellcare!Q78</f>
        <v>0</v>
      </c>
      <c r="K77" s="76">
        <f>Aetna!R78+Anthem!R78+Humana!R78+Molina!R78+United!R78+Wellcare!R78</f>
        <v>0</v>
      </c>
      <c r="L77" s="76">
        <f>Aetna!S78+Anthem!S78+Humana!S78+Molina!S78+United!S78+Wellcare!S78</f>
        <v>0</v>
      </c>
      <c r="M77" s="104">
        <f>Aetna!T78+Anthem!T78+Humana!T78+Molina!T78+United!T78+Wellcare!T78</f>
        <v>0</v>
      </c>
      <c r="N77" s="77">
        <f t="shared" si="4"/>
        <v>0</v>
      </c>
      <c r="O77" s="24"/>
      <c r="P77" s="81">
        <f t="shared" si="5"/>
        <v>0</v>
      </c>
      <c r="Q77" s="77">
        <f t="shared" si="6"/>
        <v>0</v>
      </c>
    </row>
    <row r="78" spans="1:17" x14ac:dyDescent="0.25">
      <c r="A78" s="175" t="s">
        <v>65</v>
      </c>
      <c r="B78" s="75">
        <f>Aetna!I79+Anthem!I79+Humana!I79+Molina!I79+United!I79+Wellcare!I79</f>
        <v>171335996.29000196</v>
      </c>
      <c r="C78" s="76">
        <f>Aetna!J79+Anthem!J79+Humana!J79+Molina!J79+United!J79+Wellcare!J79</f>
        <v>174675599.38000256</v>
      </c>
      <c r="D78" s="76">
        <f>Aetna!K79+Anthem!K79+Humana!K79+Molina!K79+United!K79+Wellcare!K79</f>
        <v>170155023.46000269</v>
      </c>
      <c r="E78" s="76">
        <f>Aetna!L79+Anthem!L79+Humana!L79+Molina!L79+United!L79+Wellcare!L79</f>
        <v>145363552.95000216</v>
      </c>
      <c r="F78" s="76">
        <f>Aetna!M79+Anthem!M79+Humana!M79+Molina!M79+United!M79+Wellcare!M79</f>
        <v>133296460.69999999</v>
      </c>
      <c r="G78" s="76">
        <f>Aetna!N79+Anthem!N79+Humana!N79+Molina!N79+United!N79+Wellcare!N79</f>
        <v>144710956.27000284</v>
      </c>
      <c r="H78" s="76">
        <f>Aetna!O79+Anthem!O79+Humana!O79+Molina!O79+United!O79+Wellcare!O79</f>
        <v>164491754.19</v>
      </c>
      <c r="I78" s="76">
        <f>Aetna!P79+Anthem!P79+Humana!P79+Molina!P79+United!P79+Wellcare!P79</f>
        <v>169858493.82999998</v>
      </c>
      <c r="J78" s="76">
        <f>Aetna!Q79+Anthem!Q79+Humana!Q79+Molina!Q79+United!Q79+Wellcare!Q79</f>
        <v>169242313.58999997</v>
      </c>
      <c r="K78" s="76">
        <f>Aetna!R79+Anthem!R79+Humana!R79+Molina!R79+United!R79+Wellcare!R79</f>
        <v>188729789.68000001</v>
      </c>
      <c r="L78" s="76">
        <f>Aetna!S79+Anthem!S79+Humana!S79+Molina!S79+United!S79+Wellcare!S79</f>
        <v>196521567.43000001</v>
      </c>
      <c r="M78" s="104">
        <f>Aetna!T79+Anthem!T79+Humana!T79+Molina!T79+United!T79+Wellcare!T79</f>
        <v>159389249.48000002</v>
      </c>
      <c r="N78" s="77">
        <f t="shared" si="4"/>
        <v>1987770757.2500122</v>
      </c>
      <c r="O78" s="24"/>
      <c r="P78" s="81">
        <f t="shared" si="5"/>
        <v>120.30913555180065</v>
      </c>
      <c r="Q78" s="77">
        <f t="shared" si="6"/>
        <v>165647563.10416767</v>
      </c>
    </row>
    <row r="79" spans="1:17" x14ac:dyDescent="0.25">
      <c r="A79" s="175" t="s">
        <v>140</v>
      </c>
      <c r="B79" s="75">
        <f>Aetna!I80+Anthem!I80+Humana!I80+Molina!I80+United!I80+Wellcare!I80</f>
        <v>0</v>
      </c>
      <c r="C79" s="76">
        <f>Aetna!J80+Anthem!J80+Humana!J80+Molina!J80+United!J80+Wellcare!J80</f>
        <v>0</v>
      </c>
      <c r="D79" s="76">
        <f>Aetna!K80+Anthem!K80+Humana!K80+Molina!K80+United!K80+Wellcare!K80</f>
        <v>0</v>
      </c>
      <c r="E79" s="76">
        <f>Aetna!L80+Anthem!L80+Humana!L80+Molina!L80+United!L80+Wellcare!L80</f>
        <v>0</v>
      </c>
      <c r="F79" s="76">
        <f>Aetna!M80+Anthem!M80+Humana!M80+Molina!M80+United!M80+Wellcare!M80</f>
        <v>0</v>
      </c>
      <c r="G79" s="76">
        <f>Aetna!N80+Anthem!N80+Humana!N80+Molina!N80+United!N80+Wellcare!N80</f>
        <v>0</v>
      </c>
      <c r="H79" s="76">
        <f>Aetna!O80+Anthem!O80+Humana!O80+Molina!O80+United!O80+Wellcare!O80</f>
        <v>0</v>
      </c>
      <c r="I79" s="76">
        <f>Aetna!P80+Anthem!P80+Humana!P80+Molina!P80+United!P80+Wellcare!P80</f>
        <v>0</v>
      </c>
      <c r="J79" s="76">
        <f>Aetna!Q80+Anthem!Q80+Humana!Q80+Molina!Q80+United!Q80+Wellcare!Q80</f>
        <v>0</v>
      </c>
      <c r="K79" s="76">
        <f>Aetna!R80+Anthem!R80+Humana!R80+Molina!R80+United!R80+Wellcare!R80</f>
        <v>0</v>
      </c>
      <c r="L79" s="76">
        <f>Aetna!S80+Anthem!S80+Humana!S80+Molina!S80+United!S80+Wellcare!S80</f>
        <v>0</v>
      </c>
      <c r="M79" s="104">
        <f>Aetna!T80+Anthem!T80+Humana!T80+Molina!T80+United!T80+Wellcare!T80</f>
        <v>0</v>
      </c>
      <c r="N79" s="77">
        <f t="shared" si="4"/>
        <v>0</v>
      </c>
      <c r="O79" s="24"/>
      <c r="P79" s="81">
        <f t="shared" si="5"/>
        <v>0</v>
      </c>
      <c r="Q79" s="77">
        <f t="shared" si="6"/>
        <v>0</v>
      </c>
    </row>
    <row r="80" spans="1:17" x14ac:dyDescent="0.25">
      <c r="A80" s="175" t="s">
        <v>142</v>
      </c>
      <c r="B80" s="75">
        <f>Aetna!I81+Anthem!I81+Humana!I81+Molina!I81+United!I81+Wellcare!I81</f>
        <v>0</v>
      </c>
      <c r="C80" s="76">
        <f>Aetna!J81+Anthem!J81+Humana!J81+Molina!J81+United!J81+Wellcare!J81</f>
        <v>0</v>
      </c>
      <c r="D80" s="76">
        <f>Aetna!K81+Anthem!K81+Humana!K81+Molina!K81+United!K81+Wellcare!K81</f>
        <v>0</v>
      </c>
      <c r="E80" s="76">
        <f>Aetna!L81+Anthem!L81+Humana!L81+Molina!L81+United!L81+Wellcare!L81</f>
        <v>0</v>
      </c>
      <c r="F80" s="76">
        <f>Aetna!M81+Anthem!M81+Humana!M81+Molina!M81+United!M81+Wellcare!M81</f>
        <v>0</v>
      </c>
      <c r="G80" s="76">
        <f>Aetna!N81+Anthem!N81+Humana!N81+Molina!N81+United!N81+Wellcare!N81</f>
        <v>0</v>
      </c>
      <c r="H80" s="76">
        <f>Aetna!O81+Anthem!O81+Humana!O81+Molina!O81+United!O81+Wellcare!O81</f>
        <v>0</v>
      </c>
      <c r="I80" s="76">
        <f>Aetna!P81+Anthem!P81+Humana!P81+Molina!P81+United!P81+Wellcare!P81</f>
        <v>0</v>
      </c>
      <c r="J80" s="76">
        <f>Aetna!Q81+Anthem!Q81+Humana!Q81+Molina!Q81+United!Q81+Wellcare!Q81</f>
        <v>0</v>
      </c>
      <c r="K80" s="76">
        <f>Aetna!R81+Anthem!R81+Humana!R81+Molina!R81+United!R81+Wellcare!R81</f>
        <v>0</v>
      </c>
      <c r="L80" s="76">
        <f>Aetna!S81+Anthem!S81+Humana!S81+Molina!S81+United!S81+Wellcare!S81</f>
        <v>0</v>
      </c>
      <c r="M80" s="104">
        <f>Aetna!T81+Anthem!T81+Humana!T81+Molina!T81+United!T81+Wellcare!T81</f>
        <v>0</v>
      </c>
      <c r="N80" s="77">
        <f t="shared" si="4"/>
        <v>0</v>
      </c>
      <c r="O80" s="24"/>
      <c r="P80" s="81">
        <f t="shared" si="5"/>
        <v>0</v>
      </c>
      <c r="Q80" s="77">
        <f t="shared" si="6"/>
        <v>0</v>
      </c>
    </row>
    <row r="81" spans="1:18" x14ac:dyDescent="0.25">
      <c r="A81" s="175" t="s">
        <v>144</v>
      </c>
      <c r="B81" s="75">
        <f>Aetna!I82+Anthem!I82+Humana!I82+Molina!I82+United!I82+Wellcare!I82</f>
        <v>732451.23000000196</v>
      </c>
      <c r="C81" s="76">
        <f>Aetna!J82+Anthem!J82+Humana!J82+Molina!J82+United!J82+Wellcare!J82</f>
        <v>708122.2500000021</v>
      </c>
      <c r="D81" s="76">
        <f>Aetna!K82+Anthem!K82+Humana!K82+Molina!K82+United!K82+Wellcare!K82</f>
        <v>608566.25000000198</v>
      </c>
      <c r="E81" s="76">
        <f>Aetna!L82+Anthem!L82+Humana!L82+Molina!L82+United!L82+Wellcare!L82</f>
        <v>599229.470000003</v>
      </c>
      <c r="F81" s="76">
        <f>Aetna!M82+Anthem!M82+Humana!M82+Molina!M82+United!M82+Wellcare!M82</f>
        <v>540118.4300000011</v>
      </c>
      <c r="G81" s="76">
        <f>Aetna!N82+Anthem!N82+Humana!N82+Molina!N82+United!N82+Wellcare!N82</f>
        <v>462336.06000000099</v>
      </c>
      <c r="H81" s="76">
        <f>Aetna!O82+Anthem!O82+Humana!O82+Molina!O82+United!O82+Wellcare!O82</f>
        <v>386444.72</v>
      </c>
      <c r="I81" s="76">
        <f>Aetna!P82+Anthem!P82+Humana!P82+Molina!P82+United!P82+Wellcare!P82</f>
        <v>349649.24</v>
      </c>
      <c r="J81" s="76">
        <f>Aetna!Q82+Anthem!Q82+Humana!Q82+Molina!Q82+United!Q82+Wellcare!Q82</f>
        <v>394631.21</v>
      </c>
      <c r="K81" s="76">
        <f>Aetna!R82+Anthem!R82+Humana!R82+Molina!R82+United!R82+Wellcare!R82</f>
        <v>430359.03999999998</v>
      </c>
      <c r="L81" s="76">
        <f>Aetna!S82+Anthem!S82+Humana!S82+Molina!S82+United!S82+Wellcare!S82</f>
        <v>484629.97000000003</v>
      </c>
      <c r="M81" s="104">
        <f>Aetna!T82+Anthem!T82+Humana!T82+Molina!T82+United!T82+Wellcare!T82</f>
        <v>418731.85000000003</v>
      </c>
      <c r="N81" s="77">
        <f t="shared" si="4"/>
        <v>6115269.7200000109</v>
      </c>
      <c r="O81" s="24"/>
      <c r="P81" s="81">
        <f t="shared" si="5"/>
        <v>0.3701245784987508</v>
      </c>
      <c r="Q81" s="77">
        <f t="shared" si="6"/>
        <v>509605.81000000093</v>
      </c>
    </row>
    <row r="82" spans="1:18" x14ac:dyDescent="0.25">
      <c r="A82" s="175" t="s">
        <v>146</v>
      </c>
      <c r="B82" s="75">
        <f>Aetna!I83+Anthem!I83+Humana!I83+Molina!I83+United!I83+Wellcare!I83</f>
        <v>0</v>
      </c>
      <c r="C82" s="76">
        <f>Aetna!J83+Anthem!J83+Humana!J83+Molina!J83+United!J83+Wellcare!J83</f>
        <v>0</v>
      </c>
      <c r="D82" s="76">
        <f>Aetna!K83+Anthem!K83+Humana!K83+Molina!K83+United!K83+Wellcare!K83</f>
        <v>0</v>
      </c>
      <c r="E82" s="76">
        <f>Aetna!L83+Anthem!L83+Humana!L83+Molina!L83+United!L83+Wellcare!L83</f>
        <v>0</v>
      </c>
      <c r="F82" s="76">
        <f>Aetna!M83+Anthem!M83+Humana!M83+Molina!M83+United!M83+Wellcare!M83</f>
        <v>0</v>
      </c>
      <c r="G82" s="76">
        <f>Aetna!N83+Anthem!N83+Humana!N83+Molina!N83+United!N83+Wellcare!N83</f>
        <v>0</v>
      </c>
      <c r="H82" s="76">
        <f>Aetna!O83+Anthem!O83+Humana!O83+Molina!O83+United!O83+Wellcare!O83</f>
        <v>0</v>
      </c>
      <c r="I82" s="76">
        <f>Aetna!P83+Anthem!P83+Humana!P83+Molina!P83+United!P83+Wellcare!P83</f>
        <v>0</v>
      </c>
      <c r="J82" s="76">
        <f>Aetna!Q83+Anthem!Q83+Humana!Q83+Molina!Q83+United!Q83+Wellcare!Q83</f>
        <v>0</v>
      </c>
      <c r="K82" s="76">
        <f>Aetna!R83+Anthem!R83+Humana!R83+Molina!R83+United!R83+Wellcare!R83</f>
        <v>0</v>
      </c>
      <c r="L82" s="76">
        <f>Aetna!S83+Anthem!S83+Humana!S83+Molina!S83+United!S83+Wellcare!S83</f>
        <v>0</v>
      </c>
      <c r="M82" s="104">
        <f>Aetna!T83+Anthem!T83+Humana!T83+Molina!T83+United!T83+Wellcare!T83</f>
        <v>0</v>
      </c>
      <c r="N82" s="77">
        <f t="shared" si="4"/>
        <v>0</v>
      </c>
      <c r="O82" s="24"/>
      <c r="P82" s="81">
        <f t="shared" si="5"/>
        <v>0</v>
      </c>
      <c r="Q82" s="77">
        <f t="shared" si="6"/>
        <v>0</v>
      </c>
    </row>
    <row r="83" spans="1:18" x14ac:dyDescent="0.25">
      <c r="A83" s="175" t="s">
        <v>148</v>
      </c>
      <c r="B83" s="75">
        <f>Aetna!I84+Anthem!I84+Humana!I84+Molina!I84+United!I84+Wellcare!I84</f>
        <v>6411882.2599999998</v>
      </c>
      <c r="C83" s="76">
        <f>Aetna!J84+Anthem!J84+Humana!J84+Molina!J84+United!J84+Wellcare!J84</f>
        <v>4611169.8000000007</v>
      </c>
      <c r="D83" s="76">
        <f>Aetna!K84+Anthem!K84+Humana!K84+Molina!K84+United!K84+Wellcare!K84</f>
        <v>4734573.91</v>
      </c>
      <c r="E83" s="76">
        <f>Aetna!L84+Anthem!L84+Humana!L84+Molina!L84+United!L84+Wellcare!L84</f>
        <v>4827397.01</v>
      </c>
      <c r="F83" s="76">
        <f>Aetna!M84+Anthem!M84+Humana!M84+Molina!M84+United!M84+Wellcare!M84</f>
        <v>4938574.9000000004</v>
      </c>
      <c r="G83" s="76">
        <f>Aetna!N84+Anthem!N84+Humana!N84+Molina!N84+United!N84+Wellcare!N84</f>
        <v>4530093.01</v>
      </c>
      <c r="H83" s="76">
        <f>Aetna!O84+Anthem!O84+Humana!O84+Molina!O84+United!O84+Wellcare!O84</f>
        <v>1894017.99</v>
      </c>
      <c r="I83" s="76">
        <f>Aetna!P84+Anthem!P84+Humana!P84+Molina!P84+United!P84+Wellcare!P84</f>
        <v>777583.52</v>
      </c>
      <c r="J83" s="76">
        <f>Aetna!Q84+Anthem!Q84+Humana!Q84+Molina!Q84+United!Q84+Wellcare!Q84</f>
        <v>457841.91000000003</v>
      </c>
      <c r="K83" s="76">
        <f>Aetna!R84+Anthem!R84+Humana!R84+Molina!R84+United!R84+Wellcare!R84</f>
        <v>0</v>
      </c>
      <c r="L83" s="76">
        <f>Aetna!S84+Anthem!S84+Humana!S84+Molina!S84+United!S84+Wellcare!S84</f>
        <v>0</v>
      </c>
      <c r="M83" s="104">
        <f>Aetna!T84+Anthem!T84+Humana!T84+Molina!T84+United!T84+Wellcare!T84</f>
        <v>0</v>
      </c>
      <c r="N83" s="77">
        <f t="shared" si="4"/>
        <v>33183134.309999999</v>
      </c>
      <c r="O83" s="24"/>
      <c r="P83" s="81">
        <f t="shared" si="5"/>
        <v>2.00839769333284</v>
      </c>
      <c r="Q83" s="77">
        <f t="shared" si="6"/>
        <v>2765261.1924999999</v>
      </c>
    </row>
    <row r="84" spans="1:18" x14ac:dyDescent="0.25">
      <c r="A84" s="175" t="s">
        <v>150</v>
      </c>
      <c r="B84" s="75">
        <f>Aetna!I85+Anthem!I85+Humana!I85+Molina!I85+United!I85+Wellcare!I85</f>
        <v>98504745.570001453</v>
      </c>
      <c r="C84" s="76">
        <f>Aetna!J85+Anthem!J85+Humana!J85+Molina!J85+United!J85+Wellcare!J85</f>
        <v>94628705.050001442</v>
      </c>
      <c r="D84" s="76">
        <f>Aetna!K85+Anthem!K85+Humana!K85+Molina!K85+United!K85+Wellcare!K85</f>
        <v>84570378.470001087</v>
      </c>
      <c r="E84" s="76">
        <f>Aetna!L85+Anthem!L85+Humana!L85+Molina!L85+United!L85+Wellcare!L85</f>
        <v>90470942.309998363</v>
      </c>
      <c r="F84" s="76">
        <f>Aetna!M85+Anthem!M85+Humana!M85+Molina!M85+United!M85+Wellcare!M85</f>
        <v>76893566.869998857</v>
      </c>
      <c r="G84" s="76">
        <f>Aetna!N85+Anthem!N85+Humana!N85+Molina!N85+United!N85+Wellcare!N85</f>
        <v>80907084.26999712</v>
      </c>
      <c r="H84" s="76">
        <f>Aetna!O85+Anthem!O85+Humana!O85+Molina!O85+United!O85+Wellcare!O85</f>
        <v>95976637.420000196</v>
      </c>
      <c r="I84" s="76">
        <f>Aetna!P85+Anthem!P85+Humana!P85+Molina!P85+United!P85+Wellcare!P85</f>
        <v>97240439.669999987</v>
      </c>
      <c r="J84" s="76">
        <f>Aetna!Q85+Anthem!Q85+Humana!Q85+Molina!Q85+United!Q85+Wellcare!Q85</f>
        <v>113557004.30000004</v>
      </c>
      <c r="K84" s="76">
        <f>Aetna!R85+Anthem!R85+Humana!R85+Molina!R85+United!R85+Wellcare!R85</f>
        <v>74949334.459999874</v>
      </c>
      <c r="L84" s="76">
        <f>Aetna!S85+Anthem!S85+Humana!S85+Molina!S85+United!S85+Wellcare!S85</f>
        <v>74143841.979999766</v>
      </c>
      <c r="M84" s="104">
        <f>Aetna!T85+Anthem!T85+Humana!T85+Molina!T85+United!T85+Wellcare!T85</f>
        <v>71975563.899999201</v>
      </c>
      <c r="N84" s="77">
        <f t="shared" si="4"/>
        <v>1053818244.2699976</v>
      </c>
      <c r="O84" s="24"/>
      <c r="P84" s="81">
        <f t="shared" si="5"/>
        <v>63.781983679163993</v>
      </c>
      <c r="Q84" s="77">
        <f t="shared" si="6"/>
        <v>87818187.0224998</v>
      </c>
    </row>
    <row r="85" spans="1:18" x14ac:dyDescent="0.25">
      <c r="A85" s="175" t="s">
        <v>152</v>
      </c>
      <c r="B85" s="75">
        <f>Aetna!I86+Anthem!I86+Humana!I86+Molina!I86+United!I86+Wellcare!I86</f>
        <v>0</v>
      </c>
      <c r="C85" s="76">
        <f>Aetna!J86+Anthem!J86+Humana!J86+Molina!J86+United!J86+Wellcare!J86</f>
        <v>0</v>
      </c>
      <c r="D85" s="76">
        <f>Aetna!K86+Anthem!K86+Humana!K86+Molina!K86+United!K86+Wellcare!K86</f>
        <v>0</v>
      </c>
      <c r="E85" s="76">
        <f>Aetna!L86+Anthem!L86+Humana!L86+Molina!L86+United!L86+Wellcare!L86</f>
        <v>0</v>
      </c>
      <c r="F85" s="76">
        <f>Aetna!M86+Anthem!M86+Humana!M86+Molina!M86+United!M86+Wellcare!M86</f>
        <v>0</v>
      </c>
      <c r="G85" s="76">
        <f>Aetna!N86+Anthem!N86+Humana!N86+Molina!N86+United!N86+Wellcare!N86</f>
        <v>0</v>
      </c>
      <c r="H85" s="76">
        <f>Aetna!O86+Anthem!O86+Humana!O86+Molina!O86+United!O86+Wellcare!O86</f>
        <v>0</v>
      </c>
      <c r="I85" s="76">
        <f>Aetna!P86+Anthem!P86+Humana!P86+Molina!P86+United!P86+Wellcare!P86</f>
        <v>0</v>
      </c>
      <c r="J85" s="76">
        <f>Aetna!Q86+Anthem!Q86+Humana!Q86+Molina!Q86+United!Q86+Wellcare!Q86</f>
        <v>0</v>
      </c>
      <c r="K85" s="76">
        <f>Aetna!R86+Anthem!R86+Humana!R86+Molina!R86+United!R86+Wellcare!R86</f>
        <v>0</v>
      </c>
      <c r="L85" s="76">
        <f>Aetna!S86+Anthem!S86+Humana!S86+Molina!S86+United!S86+Wellcare!S86</f>
        <v>0</v>
      </c>
      <c r="M85" s="104">
        <f>Aetna!T86+Anthem!T86+Humana!T86+Molina!T86+United!T86+Wellcare!T86</f>
        <v>0</v>
      </c>
      <c r="N85" s="77">
        <f t="shared" si="4"/>
        <v>0</v>
      </c>
      <c r="O85" s="24"/>
      <c r="P85" s="81">
        <f t="shared" si="5"/>
        <v>0</v>
      </c>
      <c r="Q85" s="77">
        <f t="shared" si="6"/>
        <v>0</v>
      </c>
    </row>
    <row r="86" spans="1:18" ht="7.5" customHeight="1" thickBot="1" x14ac:dyDescent="0.3">
      <c r="A86" s="177"/>
      <c r="B86" s="82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115"/>
      <c r="N86" s="83"/>
      <c r="P86" s="81"/>
      <c r="Q86" s="83"/>
    </row>
    <row r="87" spans="1:18" ht="15.75" thickBot="1" x14ac:dyDescent="0.3">
      <c r="A87" s="178" t="s">
        <v>153</v>
      </c>
      <c r="B87" s="86">
        <f t="shared" ref="B87:M87" si="7">SUM(B47:B85)</f>
        <v>845822294.26000321</v>
      </c>
      <c r="C87" s="87">
        <f t="shared" si="7"/>
        <v>835502735.20998764</v>
      </c>
      <c r="D87" s="87">
        <f t="shared" si="7"/>
        <v>809342244.21999002</v>
      </c>
      <c r="E87" s="87">
        <f t="shared" si="7"/>
        <v>776040637.1599828</v>
      </c>
      <c r="F87" s="87">
        <f t="shared" si="7"/>
        <v>742406976.3099798</v>
      </c>
      <c r="G87" s="87">
        <f t="shared" si="7"/>
        <v>724095462.77997684</v>
      </c>
      <c r="H87" s="87">
        <f t="shared" si="7"/>
        <v>836645898.52000034</v>
      </c>
      <c r="I87" s="87">
        <f t="shared" si="7"/>
        <v>818271559.40999973</v>
      </c>
      <c r="J87" s="87">
        <f t="shared" si="7"/>
        <v>856349567.01000047</v>
      </c>
      <c r="K87" s="87">
        <f t="shared" si="7"/>
        <v>785379472.15999997</v>
      </c>
      <c r="L87" s="87">
        <f t="shared" si="7"/>
        <v>855650702.93999982</v>
      </c>
      <c r="M87" s="88">
        <f t="shared" si="7"/>
        <v>725404136.65999937</v>
      </c>
      <c r="N87" s="89">
        <f>SUM(B87:M87)</f>
        <v>9610911686.6399212</v>
      </c>
      <c r="O87" s="90"/>
      <c r="P87" s="170">
        <f>(N87/N$14)/P$14</f>
        <v>581.6970959387728</v>
      </c>
      <c r="Q87" s="89">
        <f>N87/P$14</f>
        <v>800909307.21999347</v>
      </c>
    </row>
    <row r="88" spans="1:18" ht="7.5" customHeight="1" thickBot="1" x14ac:dyDescent="0.3">
      <c r="A88" s="21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7"/>
      <c r="O88" s="21"/>
      <c r="P88" s="79"/>
      <c r="Q88" s="76"/>
    </row>
    <row r="89" spans="1:18" ht="15.75" thickBot="1" x14ac:dyDescent="0.3">
      <c r="A89" s="91" t="s">
        <v>154</v>
      </c>
      <c r="B89" s="87">
        <f t="shared" ref="B89:M89" si="8">+B87+B45</f>
        <v>1336753117.5500026</v>
      </c>
      <c r="C89" s="87">
        <f t="shared" si="8"/>
        <v>1315727042.3799708</v>
      </c>
      <c r="D89" s="87">
        <f t="shared" si="8"/>
        <v>1281827279.9199755</v>
      </c>
      <c r="E89" s="87">
        <f t="shared" si="8"/>
        <v>1238919014.6499641</v>
      </c>
      <c r="F89" s="87">
        <f t="shared" si="8"/>
        <v>1206085637.7199602</v>
      </c>
      <c r="G89" s="87">
        <f t="shared" si="8"/>
        <v>1151818681.4099526</v>
      </c>
      <c r="H89" s="87">
        <f t="shared" si="8"/>
        <v>1345556751.4500003</v>
      </c>
      <c r="I89" s="87">
        <f t="shared" si="8"/>
        <v>1300284764.1699998</v>
      </c>
      <c r="J89" s="87">
        <f t="shared" si="8"/>
        <v>1363147593.1800005</v>
      </c>
      <c r="K89" s="87">
        <f t="shared" si="8"/>
        <v>1238174783.8199999</v>
      </c>
      <c r="L89" s="87">
        <f t="shared" si="8"/>
        <v>1370483174.73</v>
      </c>
      <c r="M89" s="87">
        <f t="shared" si="8"/>
        <v>1155211326.1399994</v>
      </c>
      <c r="N89" s="89">
        <f>SUM(B89:M89)</f>
        <v>15303989167.119825</v>
      </c>
      <c r="O89" s="84"/>
      <c r="P89" s="170">
        <f>(N89/N$14)/P$14</f>
        <v>926.26863559333958</v>
      </c>
      <c r="Q89" s="89">
        <f>N89/P$14</f>
        <v>1275332430.5933187</v>
      </c>
    </row>
    <row r="90" spans="1:18" ht="9.75" customHeight="1" x14ac:dyDescent="0.25">
      <c r="B90" s="68"/>
      <c r="C90" s="68"/>
      <c r="D90" s="68"/>
      <c r="E90" s="68"/>
      <c r="F90" s="68"/>
      <c r="G90" s="68"/>
    </row>
    <row r="91" spans="1:18" x14ac:dyDescent="0.25">
      <c r="I91" s="79"/>
      <c r="J91" s="79"/>
      <c r="K91" s="79"/>
      <c r="L91" s="79"/>
      <c r="M91" s="181" t="s">
        <v>180</v>
      </c>
      <c r="N91" s="182">
        <f>SUM(Aetna!D91:G91,Anthem!D91:G91,Humana!D91:G91,Molina!D91:G91,United!D91:G91,Wellcare!D91:G91)</f>
        <v>0</v>
      </c>
      <c r="O91" s="79"/>
      <c r="P91" s="21"/>
      <c r="Q91" s="21"/>
      <c r="R91" s="21"/>
    </row>
    <row r="92" spans="1:18" ht="16.5" customHeight="1" x14ac:dyDescent="0.25">
      <c r="I92" s="79"/>
      <c r="J92" s="79"/>
      <c r="K92" s="79"/>
      <c r="L92" s="79"/>
      <c r="M92" s="181" t="s">
        <v>181</v>
      </c>
      <c r="N92" s="182">
        <f>SUM(Aetna!D93:G93,Anthem!D93:G93,Humana!D93:G93,Molina!D93:G93,United!D93:G93,Wellcare!D93:G93)</f>
        <v>519796172.68000007</v>
      </c>
    </row>
    <row r="93" spans="1:18" x14ac:dyDescent="0.25">
      <c r="M93" s="181" t="s">
        <v>182</v>
      </c>
      <c r="N93" s="182">
        <f>SUM(Aetna!D94:G94,Anthem!D94:G94,Humana!D94:G94,Molina!D94:G94,United!D94:G94,Wellcare!D94:G94)</f>
        <v>493756709.2547127</v>
      </c>
    </row>
    <row r="94" spans="1:18" ht="6.75" customHeight="1" x14ac:dyDescent="0.25">
      <c r="A94" s="2"/>
    </row>
  </sheetData>
  <mergeCells count="2">
    <mergeCell ref="B12:M12"/>
    <mergeCell ref="B11:M11"/>
  </mergeCells>
  <pageMargins left="0.45" right="0.45" top="0.5" bottom="0.5" header="0.3" footer="0.3"/>
  <pageSetup paperSize="5" scale="63" fitToHeight="0" orientation="landscape" r:id="rId1"/>
  <ignoredErrors>
    <ignoredError sqref="N9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E9C8C-4E08-4536-82D3-1382DFF2FDAB}">
  <dimension ref="A1:AM96"/>
  <sheetViews>
    <sheetView workbookViewId="0">
      <selection activeCell="D17" sqref="D17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5" width="12.140625" style="1" bestFit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68" t="s">
        <v>3</v>
      </c>
      <c r="C4" s="1" t="s">
        <v>167</v>
      </c>
    </row>
    <row r="5" spans="1:39" x14ac:dyDescent="0.25">
      <c r="B5" s="68" t="s">
        <v>5</v>
      </c>
      <c r="C5" s="3">
        <v>45566</v>
      </c>
    </row>
    <row r="6" spans="1:39" x14ac:dyDescent="0.25">
      <c r="B6" s="68" t="s">
        <v>6</v>
      </c>
      <c r="C6" s="3">
        <v>45657</v>
      </c>
    </row>
    <row r="7" spans="1:39" x14ac:dyDescent="0.25">
      <c r="B7" s="68" t="s">
        <v>7</v>
      </c>
      <c r="C7" s="3">
        <v>45688</v>
      </c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tr">
        <f>+[2]QBP_non_KCHIP!AB12</f>
        <v>2024 Data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45292</v>
      </c>
      <c r="AC13" s="8">
        <v>45323</v>
      </c>
      <c r="AD13" s="8">
        <v>45352</v>
      </c>
      <c r="AE13" s="8">
        <v>45383</v>
      </c>
      <c r="AF13" s="8">
        <v>45413</v>
      </c>
      <c r="AG13" s="8">
        <v>45444</v>
      </c>
      <c r="AH13" s="8">
        <v>45474</v>
      </c>
      <c r="AI13" s="8">
        <v>45505</v>
      </c>
      <c r="AJ13" s="8">
        <v>45536</v>
      </c>
      <c r="AK13" s="8">
        <v>45566</v>
      </c>
      <c r="AL13" s="8">
        <v>45597</v>
      </c>
      <c r="AM13" s="10">
        <v>45627</v>
      </c>
    </row>
    <row r="14" spans="1:39" x14ac:dyDescent="0.25">
      <c r="A14" s="1">
        <v>1</v>
      </c>
      <c r="B14" s="13" t="s">
        <v>18</v>
      </c>
      <c r="C14" s="14"/>
      <c r="D14" s="15">
        <f>IFERROR(AVERAGE($I14:$K14),0)</f>
        <v>0</v>
      </c>
      <c r="E14" s="15">
        <f>IFERROR(AVERAGE($L14:$N14),0)</f>
        <v>0</v>
      </c>
      <c r="F14" s="15">
        <f>IFERROR(AVERAGE($O14:$Q14),0)</f>
        <v>0</v>
      </c>
      <c r="G14" s="15">
        <f>IFERROR(AVERAGE($R14:$T14),0)</f>
        <v>0</v>
      </c>
      <c r="H14" s="16"/>
      <c r="I14" s="15" t="e">
        <f>Aetna!I14+Anthem!I14+#REF!+Molina!I14+United!I14+Wellcare!I14</f>
        <v>#REF!</v>
      </c>
      <c r="J14" s="15" t="e">
        <f>Aetna!J14+Anthem!J14+#REF!+Molina!J14+United!J14+Wellcare!J14</f>
        <v>#REF!</v>
      </c>
      <c r="K14" s="15" t="e">
        <f>Aetna!K14+Anthem!K14+#REF!+Molina!K14+United!K14+Wellcare!K14</f>
        <v>#REF!</v>
      </c>
      <c r="L14" s="15" t="e">
        <f>Aetna!L14+Anthem!L14+#REF!+Molina!L14+United!L14+Wellcare!L14</f>
        <v>#REF!</v>
      </c>
      <c r="M14" s="15" t="e">
        <f>Aetna!M14+Anthem!M14+#REF!+Molina!M14+United!M14+Wellcare!M14</f>
        <v>#REF!</v>
      </c>
      <c r="N14" s="15" t="e">
        <f>Aetna!N14+Anthem!N14+#REF!+Molina!N14+United!N14+Wellcare!N14</f>
        <v>#REF!</v>
      </c>
      <c r="O14" s="15" t="e">
        <f>Aetna!O14+Anthem!O14+#REF!+Molina!O14+United!O14+Wellcare!O14</f>
        <v>#REF!</v>
      </c>
      <c r="P14" s="15" t="e">
        <f>Aetna!P14+Anthem!P14+#REF!+Molina!P14+United!P14+Wellcare!P14</f>
        <v>#REF!</v>
      </c>
      <c r="Q14" s="15" t="e">
        <f>Aetna!Q14+Anthem!Q14+#REF!+Molina!Q14+United!Q14+Wellcare!Q14</f>
        <v>#REF!</v>
      </c>
      <c r="R14" s="15" t="e">
        <f>Aetna!R14+Anthem!R14+#REF!+Molina!R14+United!R14+Wellcare!R14</f>
        <v>#REF!</v>
      </c>
      <c r="S14" s="15" t="e">
        <f>Aetna!S14+Anthem!S14+#REF!+Molina!S14+United!S14+Wellcare!S14</f>
        <v>#REF!</v>
      </c>
      <c r="T14" s="17" t="e">
        <f>Aetna!T14+Anthem!T14+#REF!+Molina!T14+United!T14+Wellcare!T14</f>
        <v>#REF!</v>
      </c>
      <c r="U14" s="18"/>
      <c r="V14" s="14"/>
      <c r="W14" s="15">
        <f>IFERROR(AVERAGE($I14:$K14),0)</f>
        <v>0</v>
      </c>
      <c r="X14" s="15">
        <f>IFERROR(AVERAGE($L14:$N14),0)</f>
        <v>0</v>
      </c>
      <c r="Y14" s="15">
        <f>IFERROR(AVERAGE($O14:$Q14),0)</f>
        <v>0</v>
      </c>
      <c r="Z14" s="15">
        <f>IFERROR(AVERAGE($R14:$T14),0)</f>
        <v>0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25">
      <c r="C15" s="6"/>
      <c r="D15" s="7"/>
      <c r="E15" s="7"/>
      <c r="F15" s="8"/>
      <c r="G15" s="8"/>
      <c r="H15" s="1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0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0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25">
      <c r="A17" s="1" t="s">
        <v>21</v>
      </c>
      <c r="B17" t="s">
        <v>22</v>
      </c>
      <c r="C17" s="20" t="e">
        <f>AVERAGE(I17:T17)</f>
        <v>#REF!</v>
      </c>
      <c r="D17" s="21">
        <f>IFERROR(AVERAGE($I17:$K17),0)</f>
        <v>0</v>
      </c>
      <c r="E17" s="21">
        <f>IFERROR(AVERAGE($L17:$N17),0)</f>
        <v>0</v>
      </c>
      <c r="F17" s="21">
        <f>IFERROR(AVERAGE($O17:$Q17),0)</f>
        <v>0</v>
      </c>
      <c r="G17" s="21">
        <f>IFERROR(AVERAGE($R17:$T17),0)</f>
        <v>0</v>
      </c>
      <c r="H17" s="22">
        <f>IFERROR((G17-F17)/F17,0)</f>
        <v>0</v>
      </c>
      <c r="I17" s="21" t="e">
        <f>Aetna!I17+Anthem!I17+#REF!+Molina!I17+United!I17+Wellcare!I17</f>
        <v>#REF!</v>
      </c>
      <c r="J17" s="21" t="e">
        <f>Aetna!J17+Anthem!J17+#REF!+Molina!J17+United!J17+Wellcare!J17</f>
        <v>#REF!</v>
      </c>
      <c r="K17" s="21" t="e">
        <f>Aetna!K17+Anthem!K17+#REF!+Molina!K17+United!K17+Wellcare!K17</f>
        <v>#REF!</v>
      </c>
      <c r="L17" s="21" t="e">
        <f>Aetna!L17+Anthem!L17+#REF!+Molina!L17+United!L17+Wellcare!L17</f>
        <v>#REF!</v>
      </c>
      <c r="M17" s="21" t="e">
        <f>Aetna!M17+Anthem!M17+#REF!+Molina!M17+United!M17+Wellcare!M17</f>
        <v>#REF!</v>
      </c>
      <c r="N17" s="21" t="e">
        <f>Aetna!N17+Anthem!N17+#REF!+Molina!N17+United!N17+Wellcare!N17</f>
        <v>#REF!</v>
      </c>
      <c r="O17" s="21" t="e">
        <f>Aetna!O17+Anthem!O17+#REF!+Molina!O17+United!O17+Wellcare!O17</f>
        <v>#REF!</v>
      </c>
      <c r="P17" s="21" t="e">
        <f>Aetna!P17+Anthem!P17+#REF!+Molina!P17+United!P17+Wellcare!P17</f>
        <v>#REF!</v>
      </c>
      <c r="Q17" s="21" t="e">
        <f>Aetna!Q17+Anthem!Q17+#REF!+Molina!Q17+United!Q17+Wellcare!Q17</f>
        <v>#REF!</v>
      </c>
      <c r="R17" s="21" t="e">
        <f>Aetna!R17+Anthem!R17+#REF!+Molina!R17+United!R17+Wellcare!R17</f>
        <v>#REF!</v>
      </c>
      <c r="S17" s="21" t="e">
        <f>Aetna!S17+Anthem!S17+#REF!+Molina!S17+United!S17+Wellcare!S17</f>
        <v>#REF!</v>
      </c>
      <c r="T17" s="23" t="e">
        <f>Aetna!T17+Anthem!T17+#REF!+Molina!T17+United!T17+Wellcare!T17</f>
        <v>#REF!</v>
      </c>
      <c r="U17" s="24"/>
      <c r="V17" s="20" t="e">
        <f>AVERAGE(I17:T17)</f>
        <v>#REF!</v>
      </c>
      <c r="W17" s="21">
        <f>IFERROR(AVERAGE($I17:$K17),0)</f>
        <v>0</v>
      </c>
      <c r="X17" s="21">
        <f t="shared" ref="X17:X50" si="0">IFERROR(AVERAGE($L17:$N17),0)</f>
        <v>0</v>
      </c>
      <c r="Y17" s="21">
        <f t="shared" ref="Y17:Y50" si="1">IFERROR(AVERAGE($O17:$Q17),0)</f>
        <v>0</v>
      </c>
      <c r="Z17" s="21">
        <f t="shared" ref="Z17:Z50" si="2">IFERROR(AVERAGE($R17:$T17),0)</f>
        <v>0</v>
      </c>
      <c r="AA17" s="25">
        <f>IFERROR((Z17-Y17)/Y17,0)</f>
        <v>0</v>
      </c>
      <c r="AB17" s="26">
        <f>IFERROR(I17/I$14,0)</f>
        <v>0</v>
      </c>
      <c r="AC17" s="21">
        <f t="shared" ref="AC17:AM32" si="3">IFERROR(J17/J$14,0)</f>
        <v>0</v>
      </c>
      <c r="AD17" s="21">
        <f t="shared" si="3"/>
        <v>0</v>
      </c>
      <c r="AE17" s="21">
        <f t="shared" si="3"/>
        <v>0</v>
      </c>
      <c r="AF17" s="21">
        <f t="shared" si="3"/>
        <v>0</v>
      </c>
      <c r="AG17" s="21">
        <f t="shared" si="3"/>
        <v>0</v>
      </c>
      <c r="AH17" s="21">
        <f t="shared" si="3"/>
        <v>0</v>
      </c>
      <c r="AI17" s="21">
        <f t="shared" si="3"/>
        <v>0</v>
      </c>
      <c r="AJ17" s="21">
        <f t="shared" si="3"/>
        <v>0</v>
      </c>
      <c r="AK17" s="21">
        <f t="shared" si="3"/>
        <v>0</v>
      </c>
      <c r="AL17" s="21">
        <f t="shared" si="3"/>
        <v>0</v>
      </c>
      <c r="AM17" s="23">
        <f t="shared" si="3"/>
        <v>0</v>
      </c>
    </row>
    <row r="18" spans="1:39" x14ac:dyDescent="0.25">
      <c r="A18" s="1" t="s">
        <v>23</v>
      </c>
      <c r="B18" t="s">
        <v>24</v>
      </c>
      <c r="C18" s="20" t="e">
        <f t="shared" ref="C18:C50" si="4">AVERAGE(I18:T18)</f>
        <v>#REF!</v>
      </c>
      <c r="D18" s="21">
        <f t="shared" ref="D18:D85" si="5">IFERROR(AVERAGE($I18:$K18),0)</f>
        <v>0</v>
      </c>
      <c r="E18" s="21">
        <f t="shared" ref="E18:E85" si="6">IFERROR(AVERAGE($L18:$N18),0)</f>
        <v>0</v>
      </c>
      <c r="F18" s="21">
        <f t="shared" ref="F18:F85" si="7">IFERROR(AVERAGE($O18:$Q18),0)</f>
        <v>0</v>
      </c>
      <c r="G18" s="21">
        <f t="shared" ref="G18:G85" si="8">IFERROR(AVERAGE($R18:$T18),0)</f>
        <v>0</v>
      </c>
      <c r="H18" s="22">
        <f t="shared" ref="H18:H50" si="9">IFERROR((G18-F18)/F18,0)</f>
        <v>0</v>
      </c>
      <c r="I18" s="21" t="e">
        <f>Aetna!I18+Anthem!I18+#REF!+Molina!I18+United!I18+Wellcare!I18</f>
        <v>#REF!</v>
      </c>
      <c r="J18" s="21" t="e">
        <f>Aetna!J18+Anthem!J18+#REF!+Molina!J18+United!J18+Wellcare!J18</f>
        <v>#REF!</v>
      </c>
      <c r="K18" s="21" t="e">
        <f>Aetna!K18+Anthem!K18+#REF!+Molina!K18+United!K18+Wellcare!K18</f>
        <v>#REF!</v>
      </c>
      <c r="L18" s="21" t="e">
        <f>Aetna!L18+Anthem!L18+#REF!+Molina!L18+United!L18+Wellcare!L18</f>
        <v>#REF!</v>
      </c>
      <c r="M18" s="21" t="e">
        <f>Aetna!M18+Anthem!M18+#REF!+Molina!M18+United!M18+Wellcare!M18</f>
        <v>#REF!</v>
      </c>
      <c r="N18" s="21" t="e">
        <f>Aetna!N18+Anthem!N18+#REF!+Molina!N18+United!N18+Wellcare!N18</f>
        <v>#REF!</v>
      </c>
      <c r="O18" s="21" t="e">
        <f>Aetna!O18+Anthem!O18+#REF!+Molina!O18+United!O18+Wellcare!O18</f>
        <v>#REF!</v>
      </c>
      <c r="P18" s="21" t="e">
        <f>Aetna!P18+Anthem!P18+#REF!+Molina!P18+United!P18+Wellcare!P18</f>
        <v>#REF!</v>
      </c>
      <c r="Q18" s="21" t="e">
        <f>Aetna!Q18+Anthem!Q18+#REF!+Molina!Q18+United!Q18+Wellcare!Q18</f>
        <v>#REF!</v>
      </c>
      <c r="R18" s="21" t="e">
        <f>Aetna!R18+Anthem!R18+#REF!+Molina!R18+United!R18+Wellcare!R18</f>
        <v>#REF!</v>
      </c>
      <c r="S18" s="21" t="e">
        <f>Aetna!S18+Anthem!S18+#REF!+Molina!S18+United!S18+Wellcare!S18</f>
        <v>#REF!</v>
      </c>
      <c r="T18" s="23" t="e">
        <f>Aetna!T18+Anthem!T18+#REF!+Molina!T18+United!T18+Wellcare!T18</f>
        <v>#REF!</v>
      </c>
      <c r="U18" s="24"/>
      <c r="V18" s="20" t="e">
        <f t="shared" ref="V18:V50" si="10">AVERAGE(I18:T18)</f>
        <v>#REF!</v>
      </c>
      <c r="W18" s="21">
        <f t="shared" ref="W18:W85" si="11">IFERROR(AVERAGE($I18:$K18),0)</f>
        <v>0</v>
      </c>
      <c r="X18" s="21">
        <f t="shared" si="0"/>
        <v>0</v>
      </c>
      <c r="Y18" s="21">
        <f t="shared" si="1"/>
        <v>0</v>
      </c>
      <c r="Z18" s="21">
        <f t="shared" si="2"/>
        <v>0</v>
      </c>
      <c r="AA18" s="25">
        <f t="shared" ref="AA18:AA50" si="12">IFERROR((Z18-Y18)/Y18,0)</f>
        <v>0</v>
      </c>
      <c r="AB18" s="26">
        <f t="shared" ref="AB18:AB50" si="13">IFERROR(I18/I$14,0)</f>
        <v>0</v>
      </c>
      <c r="AC18" s="21">
        <f t="shared" si="3"/>
        <v>0</v>
      </c>
      <c r="AD18" s="21">
        <f t="shared" si="3"/>
        <v>0</v>
      </c>
      <c r="AE18" s="21">
        <f t="shared" si="3"/>
        <v>0</v>
      </c>
      <c r="AF18" s="21">
        <f t="shared" si="3"/>
        <v>0</v>
      </c>
      <c r="AG18" s="21">
        <f t="shared" si="3"/>
        <v>0</v>
      </c>
      <c r="AH18" s="21">
        <f t="shared" si="3"/>
        <v>0</v>
      </c>
      <c r="AI18" s="21">
        <f t="shared" si="3"/>
        <v>0</v>
      </c>
      <c r="AJ18" s="21">
        <f t="shared" si="3"/>
        <v>0</v>
      </c>
      <c r="AK18" s="21">
        <f t="shared" si="3"/>
        <v>0</v>
      </c>
      <c r="AL18" s="21">
        <f t="shared" si="3"/>
        <v>0</v>
      </c>
      <c r="AM18" s="23">
        <f t="shared" si="3"/>
        <v>0</v>
      </c>
    </row>
    <row r="19" spans="1:39" x14ac:dyDescent="0.25">
      <c r="A19" s="1" t="s">
        <v>25</v>
      </c>
      <c r="B19" t="s">
        <v>26</v>
      </c>
      <c r="C19" s="20" t="e">
        <f t="shared" si="4"/>
        <v>#REF!</v>
      </c>
      <c r="D19" s="21">
        <f t="shared" si="5"/>
        <v>0</v>
      </c>
      <c r="E19" s="21">
        <f t="shared" si="6"/>
        <v>0</v>
      </c>
      <c r="F19" s="21">
        <f t="shared" si="7"/>
        <v>0</v>
      </c>
      <c r="G19" s="21">
        <f t="shared" si="8"/>
        <v>0</v>
      </c>
      <c r="H19" s="22">
        <f t="shared" si="9"/>
        <v>0</v>
      </c>
      <c r="I19" s="21" t="e">
        <f>Aetna!I19+Anthem!I19+#REF!+Molina!I19+United!I19+Wellcare!I19</f>
        <v>#REF!</v>
      </c>
      <c r="J19" s="21" t="e">
        <f>Aetna!J19+Anthem!J19+#REF!+Molina!J19+United!J19+Wellcare!J19</f>
        <v>#REF!</v>
      </c>
      <c r="K19" s="21" t="e">
        <f>Aetna!K19+Anthem!K19+#REF!+Molina!K19+United!K19+Wellcare!K19</f>
        <v>#REF!</v>
      </c>
      <c r="L19" s="21" t="e">
        <f>Aetna!L19+Anthem!L19+#REF!+Molina!L19+United!L19+Wellcare!L19</f>
        <v>#REF!</v>
      </c>
      <c r="M19" s="21" t="e">
        <f>Aetna!M19+Anthem!M19+#REF!+Molina!M19+United!M19+Wellcare!M19</f>
        <v>#REF!</v>
      </c>
      <c r="N19" s="21" t="e">
        <f>Aetna!N19+Anthem!N19+#REF!+Molina!N19+United!N19+Wellcare!N19</f>
        <v>#REF!</v>
      </c>
      <c r="O19" s="21" t="e">
        <f>Aetna!O19+Anthem!O19+#REF!+Molina!O19+United!O19+Wellcare!O19</f>
        <v>#REF!</v>
      </c>
      <c r="P19" s="21" t="e">
        <f>Aetna!P19+Anthem!P19+#REF!+Molina!P19+United!P19+Wellcare!P19</f>
        <v>#REF!</v>
      </c>
      <c r="Q19" s="21" t="e">
        <f>Aetna!Q19+Anthem!Q19+#REF!+Molina!Q19+United!Q19+Wellcare!Q19</f>
        <v>#REF!</v>
      </c>
      <c r="R19" s="21" t="e">
        <f>Aetna!R19+Anthem!R19+#REF!+Molina!R19+United!R19+Wellcare!R19</f>
        <v>#REF!</v>
      </c>
      <c r="S19" s="21" t="e">
        <f>Aetna!S19+Anthem!S19+#REF!+Molina!S19+United!S19+Wellcare!S19</f>
        <v>#REF!</v>
      </c>
      <c r="T19" s="23" t="e">
        <f>Aetna!T19+Anthem!T19+#REF!+Molina!T19+United!T19+Wellcare!T19</f>
        <v>#REF!</v>
      </c>
      <c r="U19" s="24"/>
      <c r="V19" s="20" t="e">
        <f t="shared" si="10"/>
        <v>#REF!</v>
      </c>
      <c r="W19" s="21">
        <f t="shared" si="11"/>
        <v>0</v>
      </c>
      <c r="X19" s="21">
        <f t="shared" si="0"/>
        <v>0</v>
      </c>
      <c r="Y19" s="21">
        <f t="shared" si="1"/>
        <v>0</v>
      </c>
      <c r="Z19" s="21">
        <f t="shared" si="2"/>
        <v>0</v>
      </c>
      <c r="AA19" s="25">
        <f t="shared" si="12"/>
        <v>0</v>
      </c>
      <c r="AB19" s="26">
        <f t="shared" si="1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3"/>
        <v>0</v>
      </c>
      <c r="AI19" s="21">
        <f t="shared" si="3"/>
        <v>0</v>
      </c>
      <c r="AJ19" s="21">
        <f t="shared" si="3"/>
        <v>0</v>
      </c>
      <c r="AK19" s="21">
        <f t="shared" si="3"/>
        <v>0</v>
      </c>
      <c r="AL19" s="21">
        <f t="shared" si="3"/>
        <v>0</v>
      </c>
      <c r="AM19" s="23">
        <f t="shared" si="3"/>
        <v>0</v>
      </c>
    </row>
    <row r="20" spans="1:39" x14ac:dyDescent="0.25">
      <c r="A20" s="1" t="s">
        <v>27</v>
      </c>
      <c r="B20" t="s">
        <v>168</v>
      </c>
      <c r="C20" s="20" t="e">
        <f t="shared" si="4"/>
        <v>#REF!</v>
      </c>
      <c r="D20" s="21">
        <f t="shared" si="5"/>
        <v>0</v>
      </c>
      <c r="E20" s="21">
        <f t="shared" si="6"/>
        <v>0</v>
      </c>
      <c r="F20" s="21">
        <f t="shared" si="7"/>
        <v>0</v>
      </c>
      <c r="G20" s="21">
        <f t="shared" si="8"/>
        <v>0</v>
      </c>
      <c r="H20" s="22">
        <f t="shared" si="9"/>
        <v>0</v>
      </c>
      <c r="I20" s="21" t="e">
        <f>Aetna!I20+Anthem!I20+#REF!+Molina!I20+United!I20+Wellcare!I20</f>
        <v>#REF!</v>
      </c>
      <c r="J20" s="21" t="e">
        <f>Aetna!J20+Anthem!J20+#REF!+Molina!J20+United!J20+Wellcare!J20</f>
        <v>#REF!</v>
      </c>
      <c r="K20" s="21" t="e">
        <f>Aetna!K20+Anthem!K20+#REF!+Molina!K20+United!K20+Wellcare!K20</f>
        <v>#REF!</v>
      </c>
      <c r="L20" s="21" t="e">
        <f>Aetna!L20+Anthem!L20+#REF!+Molina!L20+United!L20+Wellcare!L20</f>
        <v>#REF!</v>
      </c>
      <c r="M20" s="21" t="e">
        <f>Aetna!M20+Anthem!M20+#REF!+Molina!M20+United!M20+Wellcare!M20</f>
        <v>#REF!</v>
      </c>
      <c r="N20" s="21" t="e">
        <f>Aetna!N20+Anthem!N20+#REF!+Molina!N20+United!N20+Wellcare!N20</f>
        <v>#REF!</v>
      </c>
      <c r="O20" s="21" t="e">
        <f>Aetna!O20+Anthem!O20+#REF!+Molina!O20+United!O20+Wellcare!O20</f>
        <v>#REF!</v>
      </c>
      <c r="P20" s="21" t="e">
        <f>Aetna!P20+Anthem!P20+#REF!+Molina!P20+United!P20+Wellcare!P20</f>
        <v>#REF!</v>
      </c>
      <c r="Q20" s="21" t="e">
        <f>Aetna!Q20+Anthem!Q20+#REF!+Molina!Q20+United!Q20+Wellcare!Q20</f>
        <v>#REF!</v>
      </c>
      <c r="R20" s="21" t="e">
        <f>Aetna!R20+Anthem!R20+#REF!+Molina!R20+United!R20+Wellcare!R20</f>
        <v>#REF!</v>
      </c>
      <c r="S20" s="21" t="e">
        <f>Aetna!S20+Anthem!S20+#REF!+Molina!S20+United!S20+Wellcare!S20</f>
        <v>#REF!</v>
      </c>
      <c r="T20" s="23" t="e">
        <f>Aetna!T20+Anthem!T20+#REF!+Molina!T20+United!T20+Wellcare!T20</f>
        <v>#REF!</v>
      </c>
      <c r="U20" s="24"/>
      <c r="V20" s="20" t="e">
        <f t="shared" si="10"/>
        <v>#REF!</v>
      </c>
      <c r="W20" s="21">
        <f t="shared" si="11"/>
        <v>0</v>
      </c>
      <c r="X20" s="21">
        <f t="shared" si="0"/>
        <v>0</v>
      </c>
      <c r="Y20" s="21">
        <f t="shared" si="1"/>
        <v>0</v>
      </c>
      <c r="Z20" s="21">
        <f t="shared" si="2"/>
        <v>0</v>
      </c>
      <c r="AA20" s="25">
        <f t="shared" si="12"/>
        <v>0</v>
      </c>
      <c r="AB20" s="26">
        <f t="shared" si="1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3">
        <f t="shared" si="3"/>
        <v>0</v>
      </c>
    </row>
    <row r="21" spans="1:39" x14ac:dyDescent="0.25">
      <c r="A21" s="1" t="s">
        <v>28</v>
      </c>
      <c r="B21" t="s">
        <v>29</v>
      </c>
      <c r="C21" s="20" t="e">
        <f t="shared" si="4"/>
        <v>#REF!</v>
      </c>
      <c r="D21" s="21">
        <f t="shared" si="5"/>
        <v>0</v>
      </c>
      <c r="E21" s="21">
        <f t="shared" si="6"/>
        <v>0</v>
      </c>
      <c r="F21" s="21">
        <f t="shared" si="7"/>
        <v>0</v>
      </c>
      <c r="G21" s="21">
        <f t="shared" si="8"/>
        <v>0</v>
      </c>
      <c r="H21" s="27">
        <f t="shared" si="9"/>
        <v>0</v>
      </c>
      <c r="I21" s="21" t="e">
        <f>Aetna!I21+Anthem!I21+#REF!+Molina!I21+United!I21+Wellcare!I21</f>
        <v>#REF!</v>
      </c>
      <c r="J21" s="21" t="e">
        <f>Aetna!J21+Anthem!J21+#REF!+Molina!J21+United!J21+Wellcare!J21</f>
        <v>#REF!</v>
      </c>
      <c r="K21" s="21" t="e">
        <f>Aetna!K21+Anthem!K21+#REF!+Molina!K21+United!K21+Wellcare!K21</f>
        <v>#REF!</v>
      </c>
      <c r="L21" s="21" t="e">
        <f>Aetna!L21+Anthem!L21+#REF!+Molina!L21+United!L21+Wellcare!L21</f>
        <v>#REF!</v>
      </c>
      <c r="M21" s="21" t="e">
        <f>Aetna!M21+Anthem!M21+#REF!+Molina!M21+United!M21+Wellcare!M21</f>
        <v>#REF!</v>
      </c>
      <c r="N21" s="21" t="e">
        <f>Aetna!N21+Anthem!N21+#REF!+Molina!N21+United!N21+Wellcare!N21</f>
        <v>#REF!</v>
      </c>
      <c r="O21" s="21" t="e">
        <f>Aetna!O21+Anthem!O21+#REF!+Molina!O21+United!O21+Wellcare!O21</f>
        <v>#REF!</v>
      </c>
      <c r="P21" s="21" t="e">
        <f>Aetna!P21+Anthem!P21+#REF!+Molina!P21+United!P21+Wellcare!P21</f>
        <v>#REF!</v>
      </c>
      <c r="Q21" s="21" t="e">
        <f>Aetna!Q21+Anthem!Q21+#REF!+Molina!Q21+United!Q21+Wellcare!Q21</f>
        <v>#REF!</v>
      </c>
      <c r="R21" s="21" t="e">
        <f>Aetna!R21+Anthem!R21+#REF!+Molina!R21+United!R21+Wellcare!R21</f>
        <v>#REF!</v>
      </c>
      <c r="S21" s="21" t="e">
        <f>Aetna!S21+Anthem!S21+#REF!+Molina!S21+United!S21+Wellcare!S21</f>
        <v>#REF!</v>
      </c>
      <c r="T21" s="23" t="e">
        <f>Aetna!T21+Anthem!T21+#REF!+Molina!T21+United!T21+Wellcare!T21</f>
        <v>#REF!</v>
      </c>
      <c r="U21" s="24"/>
      <c r="V21" s="20" t="e">
        <f t="shared" si="10"/>
        <v>#REF!</v>
      </c>
      <c r="W21" s="21">
        <f t="shared" si="11"/>
        <v>0</v>
      </c>
      <c r="X21" s="21">
        <f t="shared" si="0"/>
        <v>0</v>
      </c>
      <c r="Y21" s="21">
        <f t="shared" si="1"/>
        <v>0</v>
      </c>
      <c r="Z21" s="21">
        <f t="shared" si="2"/>
        <v>0</v>
      </c>
      <c r="AA21" s="25">
        <f t="shared" si="12"/>
        <v>0</v>
      </c>
      <c r="AB21" s="26">
        <f t="shared" si="13"/>
        <v>0</v>
      </c>
      <c r="AC21" s="21">
        <f t="shared" si="3"/>
        <v>0</v>
      </c>
      <c r="AD21" s="21">
        <f t="shared" si="3"/>
        <v>0</v>
      </c>
      <c r="AE21" s="21">
        <f t="shared" si="3"/>
        <v>0</v>
      </c>
      <c r="AF21" s="21">
        <f t="shared" si="3"/>
        <v>0</v>
      </c>
      <c r="AG21" s="21">
        <f t="shared" si="3"/>
        <v>0</v>
      </c>
      <c r="AH21" s="21">
        <f t="shared" si="3"/>
        <v>0</v>
      </c>
      <c r="AI21" s="21">
        <f t="shared" si="3"/>
        <v>0</v>
      </c>
      <c r="AJ21" s="21">
        <f t="shared" si="3"/>
        <v>0</v>
      </c>
      <c r="AK21" s="21">
        <f t="shared" si="3"/>
        <v>0</v>
      </c>
      <c r="AL21" s="21">
        <f t="shared" si="3"/>
        <v>0</v>
      </c>
      <c r="AM21" s="23">
        <f t="shared" si="3"/>
        <v>0</v>
      </c>
    </row>
    <row r="22" spans="1:39" x14ac:dyDescent="0.25">
      <c r="A22" s="1" t="s">
        <v>30</v>
      </c>
      <c r="B22" t="s">
        <v>31</v>
      </c>
      <c r="C22" s="20" t="e">
        <f t="shared" si="4"/>
        <v>#REF!</v>
      </c>
      <c r="D22" s="21">
        <f t="shared" si="5"/>
        <v>0</v>
      </c>
      <c r="E22" s="21">
        <f t="shared" si="6"/>
        <v>0</v>
      </c>
      <c r="F22" s="21">
        <f t="shared" si="7"/>
        <v>0</v>
      </c>
      <c r="G22" s="21">
        <f t="shared" si="8"/>
        <v>0</v>
      </c>
      <c r="H22" s="27">
        <f t="shared" si="9"/>
        <v>0</v>
      </c>
      <c r="I22" s="21" t="e">
        <f>Aetna!I22+Anthem!I22+#REF!+Molina!I22+United!I22+Wellcare!I22</f>
        <v>#REF!</v>
      </c>
      <c r="J22" s="21" t="e">
        <f>Aetna!J22+Anthem!J22+#REF!+Molina!J22+United!J22+Wellcare!J22</f>
        <v>#REF!</v>
      </c>
      <c r="K22" s="21" t="e">
        <f>Aetna!K22+Anthem!K22+#REF!+Molina!K22+United!K22+Wellcare!K22</f>
        <v>#REF!</v>
      </c>
      <c r="L22" s="21" t="e">
        <f>Aetna!L22+Anthem!L22+#REF!+Molina!L22+United!L22+Wellcare!L22</f>
        <v>#REF!</v>
      </c>
      <c r="M22" s="21" t="e">
        <f>Aetna!M22+Anthem!M22+#REF!+Molina!M22+United!M22+Wellcare!M22</f>
        <v>#REF!</v>
      </c>
      <c r="N22" s="21" t="e">
        <f>Aetna!N22+Anthem!N22+#REF!+Molina!N22+United!N22+Wellcare!N22</f>
        <v>#REF!</v>
      </c>
      <c r="O22" s="21" t="e">
        <f>Aetna!O22+Anthem!O22+#REF!+Molina!O22+United!O22+Wellcare!O22</f>
        <v>#REF!</v>
      </c>
      <c r="P22" s="21" t="e">
        <f>Aetna!P22+Anthem!P22+#REF!+Molina!P22+United!P22+Wellcare!P22</f>
        <v>#REF!</v>
      </c>
      <c r="Q22" s="21" t="e">
        <f>Aetna!Q22+Anthem!Q22+#REF!+Molina!Q22+United!Q22+Wellcare!Q22</f>
        <v>#REF!</v>
      </c>
      <c r="R22" s="21" t="e">
        <f>Aetna!R22+Anthem!R22+#REF!+Molina!R22+United!R22+Wellcare!R22</f>
        <v>#REF!</v>
      </c>
      <c r="S22" s="21" t="e">
        <f>Aetna!S22+Anthem!S22+#REF!+Molina!S22+United!S22+Wellcare!S22</f>
        <v>#REF!</v>
      </c>
      <c r="T22" s="23" t="e">
        <f>Aetna!T22+Anthem!T22+#REF!+Molina!T22+United!T22+Wellcare!T22</f>
        <v>#REF!</v>
      </c>
      <c r="U22" s="24"/>
      <c r="V22" s="20" t="e">
        <f t="shared" si="10"/>
        <v>#REF!</v>
      </c>
      <c r="W22" s="21">
        <f t="shared" si="11"/>
        <v>0</v>
      </c>
      <c r="X22" s="21">
        <f t="shared" si="0"/>
        <v>0</v>
      </c>
      <c r="Y22" s="21">
        <f t="shared" si="1"/>
        <v>0</v>
      </c>
      <c r="Z22" s="21">
        <f t="shared" si="2"/>
        <v>0</v>
      </c>
      <c r="AA22" s="25">
        <f t="shared" si="12"/>
        <v>0</v>
      </c>
      <c r="AB22" s="26">
        <f t="shared" si="13"/>
        <v>0</v>
      </c>
      <c r="AC22" s="21">
        <f t="shared" si="3"/>
        <v>0</v>
      </c>
      <c r="AD22" s="21">
        <f t="shared" si="3"/>
        <v>0</v>
      </c>
      <c r="AE22" s="21">
        <f t="shared" si="3"/>
        <v>0</v>
      </c>
      <c r="AF22" s="21">
        <f t="shared" si="3"/>
        <v>0</v>
      </c>
      <c r="AG22" s="21">
        <f t="shared" si="3"/>
        <v>0</v>
      </c>
      <c r="AH22" s="21">
        <f t="shared" si="3"/>
        <v>0</v>
      </c>
      <c r="AI22" s="21">
        <f t="shared" si="3"/>
        <v>0</v>
      </c>
      <c r="AJ22" s="21">
        <f t="shared" si="3"/>
        <v>0</v>
      </c>
      <c r="AK22" s="21">
        <f t="shared" si="3"/>
        <v>0</v>
      </c>
      <c r="AL22" s="21">
        <f t="shared" si="3"/>
        <v>0</v>
      </c>
      <c r="AM22" s="23">
        <f t="shared" si="3"/>
        <v>0</v>
      </c>
    </row>
    <row r="23" spans="1:39" x14ac:dyDescent="0.25">
      <c r="A23" s="1" t="s">
        <v>32</v>
      </c>
      <c r="B23" t="s">
        <v>33</v>
      </c>
      <c r="C23" s="20" t="e">
        <f t="shared" si="4"/>
        <v>#REF!</v>
      </c>
      <c r="D23" s="21">
        <f t="shared" si="5"/>
        <v>0</v>
      </c>
      <c r="E23" s="21">
        <f t="shared" si="6"/>
        <v>0</v>
      </c>
      <c r="F23" s="21">
        <f t="shared" si="7"/>
        <v>0</v>
      </c>
      <c r="G23" s="21">
        <f t="shared" si="8"/>
        <v>0</v>
      </c>
      <c r="H23" s="27">
        <f t="shared" si="9"/>
        <v>0</v>
      </c>
      <c r="I23" s="21" t="e">
        <f>Aetna!I23+Anthem!I23+#REF!+Molina!I23+United!I23+Wellcare!I23</f>
        <v>#REF!</v>
      </c>
      <c r="J23" s="21" t="e">
        <f>Aetna!J23+Anthem!J23+#REF!+Molina!J23+United!J23+Wellcare!J23</f>
        <v>#REF!</v>
      </c>
      <c r="K23" s="21" t="e">
        <f>Aetna!K23+Anthem!K23+#REF!+Molina!K23+United!K23+Wellcare!K23</f>
        <v>#REF!</v>
      </c>
      <c r="L23" s="21" t="e">
        <f>Aetna!L23+Anthem!L23+#REF!+Molina!L23+United!L23+Wellcare!L23</f>
        <v>#REF!</v>
      </c>
      <c r="M23" s="21" t="e">
        <f>Aetna!M23+Anthem!M23+#REF!+Molina!M23+United!M23+Wellcare!M23</f>
        <v>#REF!</v>
      </c>
      <c r="N23" s="21" t="e">
        <f>Aetna!N23+Anthem!N23+#REF!+Molina!N23+United!N23+Wellcare!N23</f>
        <v>#REF!</v>
      </c>
      <c r="O23" s="21" t="e">
        <f>Aetna!O23+Anthem!O23+#REF!+Molina!O23+United!O23+Wellcare!O23</f>
        <v>#REF!</v>
      </c>
      <c r="P23" s="21" t="e">
        <f>Aetna!P23+Anthem!P23+#REF!+Molina!P23+United!P23+Wellcare!P23</f>
        <v>#REF!</v>
      </c>
      <c r="Q23" s="21" t="e">
        <f>Aetna!Q23+Anthem!Q23+#REF!+Molina!Q23+United!Q23+Wellcare!Q23</f>
        <v>#REF!</v>
      </c>
      <c r="R23" s="21" t="e">
        <f>Aetna!R23+Anthem!R23+#REF!+Molina!R23+United!R23+Wellcare!R23</f>
        <v>#REF!</v>
      </c>
      <c r="S23" s="21" t="e">
        <f>Aetna!S23+Anthem!S23+#REF!+Molina!S23+United!S23+Wellcare!S23</f>
        <v>#REF!</v>
      </c>
      <c r="T23" s="23" t="e">
        <f>Aetna!T23+Anthem!T23+#REF!+Molina!T23+United!T23+Wellcare!T23</f>
        <v>#REF!</v>
      </c>
      <c r="U23" s="24"/>
      <c r="V23" s="20" t="e">
        <f t="shared" si="10"/>
        <v>#REF!</v>
      </c>
      <c r="W23" s="21">
        <f t="shared" si="11"/>
        <v>0</v>
      </c>
      <c r="X23" s="21">
        <f t="shared" si="0"/>
        <v>0</v>
      </c>
      <c r="Y23" s="21">
        <f t="shared" si="1"/>
        <v>0</v>
      </c>
      <c r="Z23" s="21">
        <f t="shared" si="2"/>
        <v>0</v>
      </c>
      <c r="AA23" s="25">
        <f t="shared" si="12"/>
        <v>0</v>
      </c>
      <c r="AB23" s="26">
        <f t="shared" si="13"/>
        <v>0</v>
      </c>
      <c r="AC23" s="21">
        <f t="shared" si="3"/>
        <v>0</v>
      </c>
      <c r="AD23" s="21">
        <f t="shared" si="3"/>
        <v>0</v>
      </c>
      <c r="AE23" s="21">
        <f t="shared" si="3"/>
        <v>0</v>
      </c>
      <c r="AF23" s="21">
        <f t="shared" si="3"/>
        <v>0</v>
      </c>
      <c r="AG23" s="21">
        <f t="shared" si="3"/>
        <v>0</v>
      </c>
      <c r="AH23" s="21">
        <f t="shared" si="3"/>
        <v>0</v>
      </c>
      <c r="AI23" s="21">
        <f t="shared" si="3"/>
        <v>0</v>
      </c>
      <c r="AJ23" s="21">
        <f t="shared" si="3"/>
        <v>0</v>
      </c>
      <c r="AK23" s="21">
        <f t="shared" si="3"/>
        <v>0</v>
      </c>
      <c r="AL23" s="21">
        <f t="shared" si="3"/>
        <v>0</v>
      </c>
      <c r="AM23" s="23">
        <f t="shared" si="3"/>
        <v>0</v>
      </c>
    </row>
    <row r="24" spans="1:39" x14ac:dyDescent="0.25">
      <c r="A24" s="1" t="s">
        <v>34</v>
      </c>
      <c r="B24" t="s">
        <v>35</v>
      </c>
      <c r="C24" s="20" t="e">
        <f t="shared" si="4"/>
        <v>#REF!</v>
      </c>
      <c r="D24" s="21">
        <f t="shared" si="5"/>
        <v>0</v>
      </c>
      <c r="E24" s="21">
        <f t="shared" si="6"/>
        <v>0</v>
      </c>
      <c r="F24" s="21">
        <f t="shared" si="7"/>
        <v>0</v>
      </c>
      <c r="G24" s="21">
        <f t="shared" si="8"/>
        <v>0</v>
      </c>
      <c r="H24" s="27">
        <f t="shared" si="9"/>
        <v>0</v>
      </c>
      <c r="I24" s="21" t="e">
        <f>Aetna!I24+Anthem!I24+#REF!+Molina!I24+United!I24+Wellcare!I24</f>
        <v>#REF!</v>
      </c>
      <c r="J24" s="21" t="e">
        <f>Aetna!J24+Anthem!J24+#REF!+Molina!J24+United!J24+Wellcare!J24</f>
        <v>#REF!</v>
      </c>
      <c r="K24" s="21" t="e">
        <f>Aetna!K24+Anthem!K24+#REF!+Molina!K24+United!K24+Wellcare!K24</f>
        <v>#REF!</v>
      </c>
      <c r="L24" s="21" t="e">
        <f>Aetna!L24+Anthem!L24+#REF!+Molina!L24+United!L24+Wellcare!L24</f>
        <v>#REF!</v>
      </c>
      <c r="M24" s="21" t="e">
        <f>Aetna!M24+Anthem!M24+#REF!+Molina!M24+United!M24+Wellcare!M24</f>
        <v>#REF!</v>
      </c>
      <c r="N24" s="21" t="e">
        <f>Aetna!N24+Anthem!N24+#REF!+Molina!N24+United!N24+Wellcare!N24</f>
        <v>#REF!</v>
      </c>
      <c r="O24" s="21" t="e">
        <f>Aetna!O24+Anthem!O24+#REF!+Molina!O24+United!O24+Wellcare!O24</f>
        <v>#REF!</v>
      </c>
      <c r="P24" s="21" t="e">
        <f>Aetna!P24+Anthem!P24+#REF!+Molina!P24+United!P24+Wellcare!P24</f>
        <v>#REF!</v>
      </c>
      <c r="Q24" s="21" t="e">
        <f>Aetna!Q24+Anthem!Q24+#REF!+Molina!Q24+United!Q24+Wellcare!Q24</f>
        <v>#REF!</v>
      </c>
      <c r="R24" s="21" t="e">
        <f>Aetna!R24+Anthem!R24+#REF!+Molina!R24+United!R24+Wellcare!R24</f>
        <v>#REF!</v>
      </c>
      <c r="S24" s="21" t="e">
        <f>Aetna!S24+Anthem!S24+#REF!+Molina!S24+United!S24+Wellcare!S24</f>
        <v>#REF!</v>
      </c>
      <c r="T24" s="23" t="e">
        <f>Aetna!T24+Anthem!T24+#REF!+Molina!T24+United!T24+Wellcare!T24</f>
        <v>#REF!</v>
      </c>
      <c r="U24" s="24"/>
      <c r="V24" s="20" t="e">
        <f t="shared" si="10"/>
        <v>#REF!</v>
      </c>
      <c r="W24" s="21">
        <f t="shared" si="11"/>
        <v>0</v>
      </c>
      <c r="X24" s="21">
        <f t="shared" si="0"/>
        <v>0</v>
      </c>
      <c r="Y24" s="21">
        <f t="shared" si="1"/>
        <v>0</v>
      </c>
      <c r="Z24" s="21">
        <f t="shared" si="2"/>
        <v>0</v>
      </c>
      <c r="AA24" s="25">
        <f t="shared" si="12"/>
        <v>0</v>
      </c>
      <c r="AB24" s="26">
        <f t="shared" si="13"/>
        <v>0</v>
      </c>
      <c r="AC24" s="21">
        <f t="shared" si="3"/>
        <v>0</v>
      </c>
      <c r="AD24" s="21">
        <f t="shared" si="3"/>
        <v>0</v>
      </c>
      <c r="AE24" s="21">
        <f t="shared" si="3"/>
        <v>0</v>
      </c>
      <c r="AF24" s="21">
        <f t="shared" si="3"/>
        <v>0</v>
      </c>
      <c r="AG24" s="21">
        <f t="shared" si="3"/>
        <v>0</v>
      </c>
      <c r="AH24" s="21">
        <f t="shared" si="3"/>
        <v>0</v>
      </c>
      <c r="AI24" s="21">
        <f t="shared" si="3"/>
        <v>0</v>
      </c>
      <c r="AJ24" s="21">
        <f t="shared" si="3"/>
        <v>0</v>
      </c>
      <c r="AK24" s="21">
        <f t="shared" si="3"/>
        <v>0</v>
      </c>
      <c r="AL24" s="21">
        <f t="shared" si="3"/>
        <v>0</v>
      </c>
      <c r="AM24" s="23">
        <f t="shared" si="3"/>
        <v>0</v>
      </c>
    </row>
    <row r="25" spans="1:39" x14ac:dyDescent="0.25">
      <c r="A25" s="1" t="s">
        <v>36</v>
      </c>
      <c r="B25" t="s">
        <v>37</v>
      </c>
      <c r="C25" s="20" t="e">
        <f t="shared" si="4"/>
        <v>#REF!</v>
      </c>
      <c r="D25" s="21">
        <f t="shared" si="5"/>
        <v>0</v>
      </c>
      <c r="E25" s="21">
        <f t="shared" si="6"/>
        <v>0</v>
      </c>
      <c r="F25" s="21">
        <f t="shared" si="7"/>
        <v>0</v>
      </c>
      <c r="G25" s="21">
        <f t="shared" si="8"/>
        <v>0</v>
      </c>
      <c r="H25" s="27">
        <f t="shared" si="9"/>
        <v>0</v>
      </c>
      <c r="I25" s="21" t="e">
        <f>Aetna!I25+Anthem!I25+#REF!+Molina!I25+United!I25+Wellcare!I25</f>
        <v>#REF!</v>
      </c>
      <c r="J25" s="21" t="e">
        <f>Aetna!J25+Anthem!J25+#REF!+Molina!J25+United!J25+Wellcare!J25</f>
        <v>#REF!</v>
      </c>
      <c r="K25" s="21" t="e">
        <f>Aetna!K25+Anthem!K25+#REF!+Molina!K25+United!K25+Wellcare!K25</f>
        <v>#REF!</v>
      </c>
      <c r="L25" s="21" t="e">
        <f>Aetna!L25+Anthem!L25+#REF!+Molina!L25+United!L25+Wellcare!L25</f>
        <v>#REF!</v>
      </c>
      <c r="M25" s="21" t="e">
        <f>Aetna!M25+Anthem!M25+#REF!+Molina!M25+United!M25+Wellcare!M25</f>
        <v>#REF!</v>
      </c>
      <c r="N25" s="21" t="e">
        <f>Aetna!N25+Anthem!N25+#REF!+Molina!N25+United!N25+Wellcare!N25</f>
        <v>#REF!</v>
      </c>
      <c r="O25" s="21" t="e">
        <f>Aetna!O25+Anthem!O25+#REF!+Molina!O25+United!O25+Wellcare!O25</f>
        <v>#REF!</v>
      </c>
      <c r="P25" s="21" t="e">
        <f>Aetna!P25+Anthem!P25+#REF!+Molina!P25+United!P25+Wellcare!P25</f>
        <v>#REF!</v>
      </c>
      <c r="Q25" s="21" t="e">
        <f>Aetna!Q25+Anthem!Q25+#REF!+Molina!Q25+United!Q25+Wellcare!Q25</f>
        <v>#REF!</v>
      </c>
      <c r="R25" s="21" t="e">
        <f>Aetna!R25+Anthem!R25+#REF!+Molina!R25+United!R25+Wellcare!R25</f>
        <v>#REF!</v>
      </c>
      <c r="S25" s="21" t="e">
        <f>Aetna!S25+Anthem!S25+#REF!+Molina!S25+United!S25+Wellcare!S25</f>
        <v>#REF!</v>
      </c>
      <c r="T25" s="23" t="e">
        <f>Aetna!T25+Anthem!T25+#REF!+Molina!T25+United!T25+Wellcare!T25</f>
        <v>#REF!</v>
      </c>
      <c r="U25" s="24"/>
      <c r="V25" s="20" t="e">
        <f t="shared" si="10"/>
        <v>#REF!</v>
      </c>
      <c r="W25" s="21">
        <f t="shared" si="11"/>
        <v>0</v>
      </c>
      <c r="X25" s="21">
        <f t="shared" si="0"/>
        <v>0</v>
      </c>
      <c r="Y25" s="21">
        <f t="shared" si="1"/>
        <v>0</v>
      </c>
      <c r="Z25" s="21">
        <f t="shared" si="2"/>
        <v>0</v>
      </c>
      <c r="AA25" s="25">
        <f t="shared" si="12"/>
        <v>0</v>
      </c>
      <c r="AB25" s="26">
        <f t="shared" si="13"/>
        <v>0</v>
      </c>
      <c r="AC25" s="21">
        <f t="shared" si="3"/>
        <v>0</v>
      </c>
      <c r="AD25" s="21">
        <f t="shared" si="3"/>
        <v>0</v>
      </c>
      <c r="AE25" s="21">
        <f t="shared" si="3"/>
        <v>0</v>
      </c>
      <c r="AF25" s="21">
        <f t="shared" si="3"/>
        <v>0</v>
      </c>
      <c r="AG25" s="21">
        <f t="shared" si="3"/>
        <v>0</v>
      </c>
      <c r="AH25" s="21">
        <f t="shared" si="3"/>
        <v>0</v>
      </c>
      <c r="AI25" s="21">
        <f t="shared" si="3"/>
        <v>0</v>
      </c>
      <c r="AJ25" s="21">
        <f t="shared" si="3"/>
        <v>0</v>
      </c>
      <c r="AK25" s="21">
        <f t="shared" si="3"/>
        <v>0</v>
      </c>
      <c r="AL25" s="21">
        <f t="shared" si="3"/>
        <v>0</v>
      </c>
      <c r="AM25" s="23">
        <f t="shared" si="3"/>
        <v>0</v>
      </c>
    </row>
    <row r="26" spans="1:39" x14ac:dyDescent="0.25">
      <c r="A26" s="1" t="s">
        <v>38</v>
      </c>
      <c r="B26" t="s">
        <v>39</v>
      </c>
      <c r="C26" s="20" t="e">
        <f t="shared" si="4"/>
        <v>#REF!</v>
      </c>
      <c r="D26" s="21">
        <f t="shared" si="5"/>
        <v>0</v>
      </c>
      <c r="E26" s="21">
        <f t="shared" si="6"/>
        <v>0</v>
      </c>
      <c r="F26" s="21">
        <f t="shared" si="7"/>
        <v>0</v>
      </c>
      <c r="G26" s="21">
        <f t="shared" si="8"/>
        <v>0</v>
      </c>
      <c r="H26" s="27">
        <f t="shared" si="9"/>
        <v>0</v>
      </c>
      <c r="I26" s="21" t="e">
        <f>Aetna!I26+Anthem!I26+#REF!+Molina!I26+United!I26+Wellcare!I26</f>
        <v>#REF!</v>
      </c>
      <c r="J26" s="21" t="e">
        <f>Aetna!J26+Anthem!J26+#REF!+Molina!J26+United!J26+Wellcare!J26</f>
        <v>#REF!</v>
      </c>
      <c r="K26" s="21" t="e">
        <f>Aetna!K26+Anthem!K26+#REF!+Molina!K26+United!K26+Wellcare!K26</f>
        <v>#REF!</v>
      </c>
      <c r="L26" s="21" t="e">
        <f>Aetna!L26+Anthem!L26+#REF!+Molina!L26+United!L26+Wellcare!L26</f>
        <v>#REF!</v>
      </c>
      <c r="M26" s="21" t="e">
        <f>Aetna!M26+Anthem!M26+#REF!+Molina!M26+United!M26+Wellcare!M26</f>
        <v>#REF!</v>
      </c>
      <c r="N26" s="21" t="e">
        <f>Aetna!N26+Anthem!N26+#REF!+Molina!N26+United!N26+Wellcare!N26</f>
        <v>#REF!</v>
      </c>
      <c r="O26" s="21" t="e">
        <f>Aetna!O26+Anthem!O26+#REF!+Molina!O26+United!O26+Wellcare!O26</f>
        <v>#REF!</v>
      </c>
      <c r="P26" s="21" t="e">
        <f>Aetna!P26+Anthem!P26+#REF!+Molina!P26+United!P26+Wellcare!P26</f>
        <v>#REF!</v>
      </c>
      <c r="Q26" s="21" t="e">
        <f>Aetna!Q26+Anthem!Q26+#REF!+Molina!Q26+United!Q26+Wellcare!Q26</f>
        <v>#REF!</v>
      </c>
      <c r="R26" s="21" t="e">
        <f>Aetna!R26+Anthem!R26+#REF!+Molina!R26+United!R26+Wellcare!R26</f>
        <v>#REF!</v>
      </c>
      <c r="S26" s="21" t="e">
        <f>Aetna!S26+Anthem!S26+#REF!+Molina!S26+United!S26+Wellcare!S26</f>
        <v>#REF!</v>
      </c>
      <c r="T26" s="23" t="e">
        <f>Aetna!T26+Anthem!T26+#REF!+Molina!T26+United!T26+Wellcare!T26</f>
        <v>#REF!</v>
      </c>
      <c r="U26" s="24"/>
      <c r="V26" s="20" t="e">
        <f t="shared" si="10"/>
        <v>#REF!</v>
      </c>
      <c r="W26" s="21">
        <f t="shared" si="11"/>
        <v>0</v>
      </c>
      <c r="X26" s="21">
        <f t="shared" si="0"/>
        <v>0</v>
      </c>
      <c r="Y26" s="21">
        <f t="shared" si="1"/>
        <v>0</v>
      </c>
      <c r="Z26" s="21">
        <f t="shared" si="2"/>
        <v>0</v>
      </c>
      <c r="AA26" s="25">
        <f t="shared" si="12"/>
        <v>0</v>
      </c>
      <c r="AB26" s="26">
        <f t="shared" si="13"/>
        <v>0</v>
      </c>
      <c r="AC26" s="21">
        <f t="shared" si="3"/>
        <v>0</v>
      </c>
      <c r="AD26" s="21">
        <f t="shared" si="3"/>
        <v>0</v>
      </c>
      <c r="AE26" s="21">
        <f t="shared" si="3"/>
        <v>0</v>
      </c>
      <c r="AF26" s="21">
        <f t="shared" si="3"/>
        <v>0</v>
      </c>
      <c r="AG26" s="21">
        <f t="shared" si="3"/>
        <v>0</v>
      </c>
      <c r="AH26" s="21">
        <f t="shared" si="3"/>
        <v>0</v>
      </c>
      <c r="AI26" s="21">
        <f t="shared" si="3"/>
        <v>0</v>
      </c>
      <c r="AJ26" s="21">
        <f t="shared" si="3"/>
        <v>0</v>
      </c>
      <c r="AK26" s="21">
        <f t="shared" si="3"/>
        <v>0</v>
      </c>
      <c r="AL26" s="21">
        <f t="shared" si="3"/>
        <v>0</v>
      </c>
      <c r="AM26" s="23">
        <f t="shared" si="3"/>
        <v>0</v>
      </c>
    </row>
    <row r="27" spans="1:39" x14ac:dyDescent="0.25">
      <c r="A27" s="1" t="s">
        <v>40</v>
      </c>
      <c r="B27" t="s">
        <v>41</v>
      </c>
      <c r="C27" s="20" t="e">
        <f t="shared" si="4"/>
        <v>#REF!</v>
      </c>
      <c r="D27" s="21">
        <f t="shared" si="5"/>
        <v>0</v>
      </c>
      <c r="E27" s="21">
        <f t="shared" si="6"/>
        <v>0</v>
      </c>
      <c r="F27" s="21">
        <f t="shared" si="7"/>
        <v>0</v>
      </c>
      <c r="G27" s="21">
        <f t="shared" si="8"/>
        <v>0</v>
      </c>
      <c r="H27" s="27">
        <f t="shared" si="9"/>
        <v>0</v>
      </c>
      <c r="I27" s="21" t="e">
        <f>Aetna!I27+Anthem!I27+#REF!+Molina!I27+United!I27+Wellcare!I27</f>
        <v>#REF!</v>
      </c>
      <c r="J27" s="21" t="e">
        <f>Aetna!J27+Anthem!J27+#REF!+Molina!J27+United!J27+Wellcare!J27</f>
        <v>#REF!</v>
      </c>
      <c r="K27" s="21" t="e">
        <f>Aetna!K27+Anthem!K27+#REF!+Molina!K27+United!K27+Wellcare!K27</f>
        <v>#REF!</v>
      </c>
      <c r="L27" s="21" t="e">
        <f>Aetna!L27+Anthem!L27+#REF!+Molina!L27+United!L27+Wellcare!L27</f>
        <v>#REF!</v>
      </c>
      <c r="M27" s="21" t="e">
        <f>Aetna!M27+Anthem!M27+#REF!+Molina!M27+United!M27+Wellcare!M27</f>
        <v>#REF!</v>
      </c>
      <c r="N27" s="21" t="e">
        <f>Aetna!N27+Anthem!N27+#REF!+Molina!N27+United!N27+Wellcare!N27</f>
        <v>#REF!</v>
      </c>
      <c r="O27" s="21" t="e">
        <f>Aetna!O27+Anthem!O27+#REF!+Molina!O27+United!O27+Wellcare!O27</f>
        <v>#REF!</v>
      </c>
      <c r="P27" s="21" t="e">
        <f>Aetna!P27+Anthem!P27+#REF!+Molina!P27+United!P27+Wellcare!P27</f>
        <v>#REF!</v>
      </c>
      <c r="Q27" s="21" t="e">
        <f>Aetna!Q27+Anthem!Q27+#REF!+Molina!Q27+United!Q27+Wellcare!Q27</f>
        <v>#REF!</v>
      </c>
      <c r="R27" s="21" t="e">
        <f>Aetna!R27+Anthem!R27+#REF!+Molina!R27+United!R27+Wellcare!R27</f>
        <v>#REF!</v>
      </c>
      <c r="S27" s="21" t="e">
        <f>Aetna!S27+Anthem!S27+#REF!+Molina!S27+United!S27+Wellcare!S27</f>
        <v>#REF!</v>
      </c>
      <c r="T27" s="23" t="e">
        <f>Aetna!T27+Anthem!T27+#REF!+Molina!T27+United!T27+Wellcare!T27</f>
        <v>#REF!</v>
      </c>
      <c r="U27" s="24"/>
      <c r="V27" s="20" t="e">
        <f t="shared" si="10"/>
        <v>#REF!</v>
      </c>
      <c r="W27" s="21">
        <f t="shared" si="11"/>
        <v>0</v>
      </c>
      <c r="X27" s="21">
        <f t="shared" si="0"/>
        <v>0</v>
      </c>
      <c r="Y27" s="21">
        <f t="shared" si="1"/>
        <v>0</v>
      </c>
      <c r="Z27" s="21">
        <f t="shared" si="2"/>
        <v>0</v>
      </c>
      <c r="AA27" s="25">
        <f t="shared" si="12"/>
        <v>0</v>
      </c>
      <c r="AB27" s="26">
        <f t="shared" si="13"/>
        <v>0</v>
      </c>
      <c r="AC27" s="21">
        <f t="shared" si="3"/>
        <v>0</v>
      </c>
      <c r="AD27" s="21">
        <f t="shared" si="3"/>
        <v>0</v>
      </c>
      <c r="AE27" s="21">
        <f t="shared" si="3"/>
        <v>0</v>
      </c>
      <c r="AF27" s="21">
        <f t="shared" si="3"/>
        <v>0</v>
      </c>
      <c r="AG27" s="21">
        <f t="shared" si="3"/>
        <v>0</v>
      </c>
      <c r="AH27" s="21">
        <f t="shared" si="3"/>
        <v>0</v>
      </c>
      <c r="AI27" s="21">
        <f t="shared" si="3"/>
        <v>0</v>
      </c>
      <c r="AJ27" s="21">
        <f t="shared" si="3"/>
        <v>0</v>
      </c>
      <c r="AK27" s="21">
        <f t="shared" si="3"/>
        <v>0</v>
      </c>
      <c r="AL27" s="21">
        <f t="shared" si="3"/>
        <v>0</v>
      </c>
      <c r="AM27" s="23">
        <f t="shared" si="3"/>
        <v>0</v>
      </c>
    </row>
    <row r="28" spans="1:39" x14ac:dyDescent="0.25">
      <c r="A28" s="1" t="s">
        <v>42</v>
      </c>
      <c r="B28" t="s">
        <v>43</v>
      </c>
      <c r="C28" s="20" t="e">
        <f t="shared" si="4"/>
        <v>#REF!</v>
      </c>
      <c r="D28" s="21">
        <f t="shared" si="5"/>
        <v>0</v>
      </c>
      <c r="E28" s="21">
        <f t="shared" si="6"/>
        <v>0</v>
      </c>
      <c r="F28" s="21">
        <f t="shared" si="7"/>
        <v>0</v>
      </c>
      <c r="G28" s="21">
        <f t="shared" si="8"/>
        <v>0</v>
      </c>
      <c r="H28" s="27">
        <f t="shared" si="9"/>
        <v>0</v>
      </c>
      <c r="I28" s="21" t="e">
        <f>Aetna!I28+Anthem!I28+#REF!+Molina!I28+United!I28+Wellcare!I28</f>
        <v>#REF!</v>
      </c>
      <c r="J28" s="21" t="e">
        <f>Aetna!J28+Anthem!J28+#REF!+Molina!J28+United!J28+Wellcare!J28</f>
        <v>#REF!</v>
      </c>
      <c r="K28" s="21" t="e">
        <f>Aetna!K28+Anthem!K28+#REF!+Molina!K28+United!K28+Wellcare!K28</f>
        <v>#REF!</v>
      </c>
      <c r="L28" s="21" t="e">
        <f>Aetna!L28+Anthem!L28+#REF!+Molina!L28+United!L28+Wellcare!L28</f>
        <v>#REF!</v>
      </c>
      <c r="M28" s="21" t="e">
        <f>Aetna!M28+Anthem!M28+#REF!+Molina!M28+United!M28+Wellcare!M28</f>
        <v>#REF!</v>
      </c>
      <c r="N28" s="21" t="e">
        <f>Aetna!N28+Anthem!N28+#REF!+Molina!N28+United!N28+Wellcare!N28</f>
        <v>#REF!</v>
      </c>
      <c r="O28" s="21" t="e">
        <f>Aetna!O28+Anthem!O28+#REF!+Molina!O28+United!O28+Wellcare!O28</f>
        <v>#REF!</v>
      </c>
      <c r="P28" s="21" t="e">
        <f>Aetna!P28+Anthem!P28+#REF!+Molina!P28+United!P28+Wellcare!P28</f>
        <v>#REF!</v>
      </c>
      <c r="Q28" s="21" t="e">
        <f>Aetna!Q28+Anthem!Q28+#REF!+Molina!Q28+United!Q28+Wellcare!Q28</f>
        <v>#REF!</v>
      </c>
      <c r="R28" s="21" t="e">
        <f>Aetna!R28+Anthem!R28+#REF!+Molina!R28+United!R28+Wellcare!R28</f>
        <v>#REF!</v>
      </c>
      <c r="S28" s="21" t="e">
        <f>Aetna!S28+Anthem!S28+#REF!+Molina!S28+United!S28+Wellcare!S28</f>
        <v>#REF!</v>
      </c>
      <c r="T28" s="23" t="e">
        <f>Aetna!T28+Anthem!T28+#REF!+Molina!T28+United!T28+Wellcare!T28</f>
        <v>#REF!</v>
      </c>
      <c r="U28" s="24"/>
      <c r="V28" s="20" t="e">
        <f t="shared" si="10"/>
        <v>#REF!</v>
      </c>
      <c r="W28" s="21">
        <f t="shared" si="11"/>
        <v>0</v>
      </c>
      <c r="X28" s="21">
        <f t="shared" si="0"/>
        <v>0</v>
      </c>
      <c r="Y28" s="21">
        <f t="shared" si="1"/>
        <v>0</v>
      </c>
      <c r="Z28" s="21">
        <f t="shared" si="2"/>
        <v>0</v>
      </c>
      <c r="AA28" s="25">
        <f t="shared" si="12"/>
        <v>0</v>
      </c>
      <c r="AB28" s="26">
        <f t="shared" si="13"/>
        <v>0</v>
      </c>
      <c r="AC28" s="21">
        <f t="shared" si="3"/>
        <v>0</v>
      </c>
      <c r="AD28" s="21">
        <f t="shared" si="3"/>
        <v>0</v>
      </c>
      <c r="AE28" s="21">
        <f t="shared" si="3"/>
        <v>0</v>
      </c>
      <c r="AF28" s="21">
        <f t="shared" si="3"/>
        <v>0</v>
      </c>
      <c r="AG28" s="21">
        <f t="shared" si="3"/>
        <v>0</v>
      </c>
      <c r="AH28" s="21">
        <f t="shared" si="3"/>
        <v>0</v>
      </c>
      <c r="AI28" s="21">
        <f t="shared" si="3"/>
        <v>0</v>
      </c>
      <c r="AJ28" s="21">
        <f t="shared" si="3"/>
        <v>0</v>
      </c>
      <c r="AK28" s="21">
        <f t="shared" si="3"/>
        <v>0</v>
      </c>
      <c r="AL28" s="21">
        <f t="shared" si="3"/>
        <v>0</v>
      </c>
      <c r="AM28" s="23">
        <f t="shared" si="3"/>
        <v>0</v>
      </c>
    </row>
    <row r="29" spans="1:39" x14ac:dyDescent="0.25">
      <c r="A29" s="1" t="s">
        <v>44</v>
      </c>
      <c r="B29" t="s">
        <v>45</v>
      </c>
      <c r="C29" s="20" t="e">
        <f t="shared" si="4"/>
        <v>#REF!</v>
      </c>
      <c r="D29" s="21">
        <f t="shared" si="5"/>
        <v>0</v>
      </c>
      <c r="E29" s="21">
        <f t="shared" si="6"/>
        <v>0</v>
      </c>
      <c r="F29" s="21">
        <f t="shared" si="7"/>
        <v>0</v>
      </c>
      <c r="G29" s="21">
        <f t="shared" si="8"/>
        <v>0</v>
      </c>
      <c r="H29" s="27">
        <f t="shared" si="9"/>
        <v>0</v>
      </c>
      <c r="I29" s="21" t="e">
        <f>Aetna!I29+Anthem!I29+#REF!+Molina!I29+United!I29+Wellcare!I29</f>
        <v>#REF!</v>
      </c>
      <c r="J29" s="21" t="e">
        <f>Aetna!J29+Anthem!J29+#REF!+Molina!J29+United!J29+Wellcare!J29</f>
        <v>#REF!</v>
      </c>
      <c r="K29" s="21" t="e">
        <f>Aetna!K29+Anthem!K29+#REF!+Molina!K29+United!K29+Wellcare!K29</f>
        <v>#REF!</v>
      </c>
      <c r="L29" s="21" t="e">
        <f>Aetna!L29+Anthem!L29+#REF!+Molina!L29+United!L29+Wellcare!L29</f>
        <v>#REF!</v>
      </c>
      <c r="M29" s="21" t="e">
        <f>Aetna!M29+Anthem!M29+#REF!+Molina!M29+United!M29+Wellcare!M29</f>
        <v>#REF!</v>
      </c>
      <c r="N29" s="21" t="e">
        <f>Aetna!N29+Anthem!N29+#REF!+Molina!N29+United!N29+Wellcare!N29</f>
        <v>#REF!</v>
      </c>
      <c r="O29" s="21" t="e">
        <f>Aetna!O29+Anthem!O29+#REF!+Molina!O29+United!O29+Wellcare!O29</f>
        <v>#REF!</v>
      </c>
      <c r="P29" s="21" t="e">
        <f>Aetna!P29+Anthem!P29+#REF!+Molina!P29+United!P29+Wellcare!P29</f>
        <v>#REF!</v>
      </c>
      <c r="Q29" s="21" t="e">
        <f>Aetna!Q29+Anthem!Q29+#REF!+Molina!Q29+United!Q29+Wellcare!Q29</f>
        <v>#REF!</v>
      </c>
      <c r="R29" s="21" t="e">
        <f>Aetna!R29+Anthem!R29+#REF!+Molina!R29+United!R29+Wellcare!R29</f>
        <v>#REF!</v>
      </c>
      <c r="S29" s="21" t="e">
        <f>Aetna!S29+Anthem!S29+#REF!+Molina!S29+United!S29+Wellcare!S29</f>
        <v>#REF!</v>
      </c>
      <c r="T29" s="23" t="e">
        <f>Aetna!T29+Anthem!T29+#REF!+Molina!T29+United!T29+Wellcare!T29</f>
        <v>#REF!</v>
      </c>
      <c r="U29" s="24"/>
      <c r="V29" s="20" t="e">
        <f t="shared" si="10"/>
        <v>#REF!</v>
      </c>
      <c r="W29" s="21">
        <f t="shared" si="11"/>
        <v>0</v>
      </c>
      <c r="X29" s="21">
        <f t="shared" si="0"/>
        <v>0</v>
      </c>
      <c r="Y29" s="21">
        <f t="shared" si="1"/>
        <v>0</v>
      </c>
      <c r="Z29" s="21">
        <f t="shared" si="2"/>
        <v>0</v>
      </c>
      <c r="AA29" s="25">
        <f t="shared" si="12"/>
        <v>0</v>
      </c>
      <c r="AB29" s="26">
        <f t="shared" si="13"/>
        <v>0</v>
      </c>
      <c r="AC29" s="21">
        <f t="shared" si="3"/>
        <v>0</v>
      </c>
      <c r="AD29" s="21">
        <f t="shared" si="3"/>
        <v>0</v>
      </c>
      <c r="AE29" s="21">
        <f t="shared" si="3"/>
        <v>0</v>
      </c>
      <c r="AF29" s="21">
        <f t="shared" si="3"/>
        <v>0</v>
      </c>
      <c r="AG29" s="21">
        <f t="shared" si="3"/>
        <v>0</v>
      </c>
      <c r="AH29" s="21">
        <f t="shared" si="3"/>
        <v>0</v>
      </c>
      <c r="AI29" s="21">
        <f t="shared" si="3"/>
        <v>0</v>
      </c>
      <c r="AJ29" s="21">
        <f t="shared" si="3"/>
        <v>0</v>
      </c>
      <c r="AK29" s="21">
        <f t="shared" si="3"/>
        <v>0</v>
      </c>
      <c r="AL29" s="21">
        <f t="shared" si="3"/>
        <v>0</v>
      </c>
      <c r="AM29" s="23">
        <f t="shared" si="3"/>
        <v>0</v>
      </c>
    </row>
    <row r="30" spans="1:39" x14ac:dyDescent="0.25">
      <c r="A30" s="1" t="s">
        <v>46</v>
      </c>
      <c r="B30" t="s">
        <v>47</v>
      </c>
      <c r="C30" s="20" t="e">
        <f t="shared" si="4"/>
        <v>#REF!</v>
      </c>
      <c r="D30" s="21">
        <f t="shared" si="5"/>
        <v>0</v>
      </c>
      <c r="E30" s="21">
        <f t="shared" si="6"/>
        <v>0</v>
      </c>
      <c r="F30" s="21">
        <f t="shared" si="7"/>
        <v>0</v>
      </c>
      <c r="G30" s="21">
        <f t="shared" si="8"/>
        <v>0</v>
      </c>
      <c r="H30" s="27">
        <f t="shared" si="9"/>
        <v>0</v>
      </c>
      <c r="I30" s="21" t="e">
        <f>Aetna!I30+Anthem!I30+#REF!+Molina!I30+United!I30+Wellcare!I30</f>
        <v>#REF!</v>
      </c>
      <c r="J30" s="21" t="e">
        <f>Aetna!J30+Anthem!J30+#REF!+Molina!J30+United!J30+Wellcare!J30</f>
        <v>#REF!</v>
      </c>
      <c r="K30" s="21" t="e">
        <f>Aetna!K30+Anthem!K30+#REF!+Molina!K30+United!K30+Wellcare!K30</f>
        <v>#REF!</v>
      </c>
      <c r="L30" s="21" t="e">
        <f>Aetna!L30+Anthem!L30+#REF!+Molina!L30+United!L30+Wellcare!L30</f>
        <v>#REF!</v>
      </c>
      <c r="M30" s="21" t="e">
        <f>Aetna!M30+Anthem!M30+#REF!+Molina!M30+United!M30+Wellcare!M30</f>
        <v>#REF!</v>
      </c>
      <c r="N30" s="21" t="e">
        <f>Aetna!N30+Anthem!N30+#REF!+Molina!N30+United!N30+Wellcare!N30</f>
        <v>#REF!</v>
      </c>
      <c r="O30" s="21" t="e">
        <f>Aetna!O30+Anthem!O30+#REF!+Molina!O30+United!O30+Wellcare!O30</f>
        <v>#REF!</v>
      </c>
      <c r="P30" s="21" t="e">
        <f>Aetna!P30+Anthem!P30+#REF!+Molina!P30+United!P30+Wellcare!P30</f>
        <v>#REF!</v>
      </c>
      <c r="Q30" s="21" t="e">
        <f>Aetna!Q30+Anthem!Q30+#REF!+Molina!Q30+United!Q30+Wellcare!Q30</f>
        <v>#REF!</v>
      </c>
      <c r="R30" s="21" t="e">
        <f>Aetna!R30+Anthem!R30+#REF!+Molina!R30+United!R30+Wellcare!R30</f>
        <v>#REF!</v>
      </c>
      <c r="S30" s="21" t="e">
        <f>Aetna!S30+Anthem!S30+#REF!+Molina!S30+United!S30+Wellcare!S30</f>
        <v>#REF!</v>
      </c>
      <c r="T30" s="23" t="e">
        <f>Aetna!T30+Anthem!T30+#REF!+Molina!T30+United!T30+Wellcare!T30</f>
        <v>#REF!</v>
      </c>
      <c r="U30" s="24"/>
      <c r="V30" s="20" t="e">
        <f t="shared" si="10"/>
        <v>#REF!</v>
      </c>
      <c r="W30" s="21">
        <f t="shared" si="11"/>
        <v>0</v>
      </c>
      <c r="X30" s="21">
        <f t="shared" si="0"/>
        <v>0</v>
      </c>
      <c r="Y30" s="21">
        <f t="shared" si="1"/>
        <v>0</v>
      </c>
      <c r="Z30" s="21">
        <f t="shared" si="2"/>
        <v>0</v>
      </c>
      <c r="AA30" s="25">
        <f t="shared" si="12"/>
        <v>0</v>
      </c>
      <c r="AB30" s="26">
        <f t="shared" si="13"/>
        <v>0</v>
      </c>
      <c r="AC30" s="21">
        <f t="shared" si="3"/>
        <v>0</v>
      </c>
      <c r="AD30" s="21">
        <f t="shared" si="3"/>
        <v>0</v>
      </c>
      <c r="AE30" s="21">
        <f t="shared" si="3"/>
        <v>0</v>
      </c>
      <c r="AF30" s="21">
        <f t="shared" si="3"/>
        <v>0</v>
      </c>
      <c r="AG30" s="21">
        <f t="shared" si="3"/>
        <v>0</v>
      </c>
      <c r="AH30" s="21">
        <f t="shared" si="3"/>
        <v>0</v>
      </c>
      <c r="AI30" s="21">
        <f t="shared" si="3"/>
        <v>0</v>
      </c>
      <c r="AJ30" s="21">
        <f t="shared" si="3"/>
        <v>0</v>
      </c>
      <c r="AK30" s="21">
        <f t="shared" si="3"/>
        <v>0</v>
      </c>
      <c r="AL30" s="21">
        <f t="shared" si="3"/>
        <v>0</v>
      </c>
      <c r="AM30" s="23">
        <f t="shared" si="3"/>
        <v>0</v>
      </c>
    </row>
    <row r="31" spans="1:39" x14ac:dyDescent="0.25">
      <c r="A31" s="1" t="s">
        <v>48</v>
      </c>
      <c r="B31" t="s">
        <v>49</v>
      </c>
      <c r="C31" s="20" t="e">
        <f t="shared" si="4"/>
        <v>#REF!</v>
      </c>
      <c r="D31" s="21">
        <f t="shared" si="5"/>
        <v>0</v>
      </c>
      <c r="E31" s="21">
        <f t="shared" si="6"/>
        <v>0</v>
      </c>
      <c r="F31" s="21">
        <f t="shared" si="7"/>
        <v>0</v>
      </c>
      <c r="G31" s="21">
        <f t="shared" si="8"/>
        <v>0</v>
      </c>
      <c r="H31" s="27">
        <f t="shared" si="9"/>
        <v>0</v>
      </c>
      <c r="I31" s="21" t="e">
        <f>Aetna!I31+Anthem!I31+#REF!+Molina!I31+United!I31+Wellcare!I31</f>
        <v>#REF!</v>
      </c>
      <c r="J31" s="21" t="e">
        <f>Aetna!J31+Anthem!J31+#REF!+Molina!J31+United!J31+Wellcare!J31</f>
        <v>#REF!</v>
      </c>
      <c r="K31" s="21" t="e">
        <f>Aetna!K31+Anthem!K31+#REF!+Molina!K31+United!K31+Wellcare!K31</f>
        <v>#REF!</v>
      </c>
      <c r="L31" s="21" t="e">
        <f>Aetna!L31+Anthem!L31+#REF!+Molina!L31+United!L31+Wellcare!L31</f>
        <v>#REF!</v>
      </c>
      <c r="M31" s="21" t="e">
        <f>Aetna!M31+Anthem!M31+#REF!+Molina!M31+United!M31+Wellcare!M31</f>
        <v>#REF!</v>
      </c>
      <c r="N31" s="21" t="e">
        <f>Aetna!N31+Anthem!N31+#REF!+Molina!N31+United!N31+Wellcare!N31</f>
        <v>#REF!</v>
      </c>
      <c r="O31" s="21" t="e">
        <f>Aetna!O31+Anthem!O31+#REF!+Molina!O31+United!O31+Wellcare!O31</f>
        <v>#REF!</v>
      </c>
      <c r="P31" s="21" t="e">
        <f>Aetna!P31+Anthem!P31+#REF!+Molina!P31+United!P31+Wellcare!P31</f>
        <v>#REF!</v>
      </c>
      <c r="Q31" s="21" t="e">
        <f>Aetna!Q31+Anthem!Q31+#REF!+Molina!Q31+United!Q31+Wellcare!Q31</f>
        <v>#REF!</v>
      </c>
      <c r="R31" s="21" t="e">
        <f>Aetna!R31+Anthem!R31+#REF!+Molina!R31+United!R31+Wellcare!R31</f>
        <v>#REF!</v>
      </c>
      <c r="S31" s="21" t="e">
        <f>Aetna!S31+Anthem!S31+#REF!+Molina!S31+United!S31+Wellcare!S31</f>
        <v>#REF!</v>
      </c>
      <c r="T31" s="23" t="e">
        <f>Aetna!T31+Anthem!T31+#REF!+Molina!T31+United!T31+Wellcare!T31</f>
        <v>#REF!</v>
      </c>
      <c r="U31" s="24"/>
      <c r="V31" s="20" t="e">
        <f t="shared" si="10"/>
        <v>#REF!</v>
      </c>
      <c r="W31" s="21">
        <f t="shared" si="11"/>
        <v>0</v>
      </c>
      <c r="X31" s="21">
        <f t="shared" si="0"/>
        <v>0</v>
      </c>
      <c r="Y31" s="21">
        <f t="shared" si="1"/>
        <v>0</v>
      </c>
      <c r="Z31" s="21">
        <f t="shared" si="2"/>
        <v>0</v>
      </c>
      <c r="AA31" s="25">
        <f t="shared" si="12"/>
        <v>0</v>
      </c>
      <c r="AB31" s="26">
        <f t="shared" si="13"/>
        <v>0</v>
      </c>
      <c r="AC31" s="21">
        <f t="shared" si="3"/>
        <v>0</v>
      </c>
      <c r="AD31" s="21">
        <f t="shared" si="3"/>
        <v>0</v>
      </c>
      <c r="AE31" s="21">
        <f t="shared" si="3"/>
        <v>0</v>
      </c>
      <c r="AF31" s="21">
        <f t="shared" si="3"/>
        <v>0</v>
      </c>
      <c r="AG31" s="21">
        <f t="shared" si="3"/>
        <v>0</v>
      </c>
      <c r="AH31" s="21">
        <f t="shared" si="3"/>
        <v>0</v>
      </c>
      <c r="AI31" s="21">
        <f t="shared" si="3"/>
        <v>0</v>
      </c>
      <c r="AJ31" s="21">
        <f t="shared" si="3"/>
        <v>0</v>
      </c>
      <c r="AK31" s="21">
        <f t="shared" si="3"/>
        <v>0</v>
      </c>
      <c r="AL31" s="21">
        <f t="shared" si="3"/>
        <v>0</v>
      </c>
      <c r="AM31" s="23">
        <f t="shared" si="3"/>
        <v>0</v>
      </c>
    </row>
    <row r="32" spans="1:39" x14ac:dyDescent="0.25">
      <c r="A32" s="1" t="s">
        <v>50</v>
      </c>
      <c r="B32" t="s">
        <v>51</v>
      </c>
      <c r="C32" s="20" t="e">
        <f t="shared" si="4"/>
        <v>#REF!</v>
      </c>
      <c r="D32" s="21">
        <f t="shared" si="5"/>
        <v>0</v>
      </c>
      <c r="E32" s="21">
        <f t="shared" si="6"/>
        <v>0</v>
      </c>
      <c r="F32" s="21">
        <f t="shared" si="7"/>
        <v>0</v>
      </c>
      <c r="G32" s="21">
        <f t="shared" si="8"/>
        <v>0</v>
      </c>
      <c r="H32" s="27">
        <f t="shared" si="9"/>
        <v>0</v>
      </c>
      <c r="I32" s="21" t="e">
        <f>Aetna!I32+Anthem!I32+#REF!+Molina!I32+United!I32+Wellcare!I32</f>
        <v>#REF!</v>
      </c>
      <c r="J32" s="21" t="e">
        <f>Aetna!J32+Anthem!J32+#REF!+Molina!J32+United!J32+Wellcare!J32</f>
        <v>#REF!</v>
      </c>
      <c r="K32" s="21" t="e">
        <f>Aetna!K32+Anthem!K32+#REF!+Molina!K32+United!K32+Wellcare!K32</f>
        <v>#REF!</v>
      </c>
      <c r="L32" s="21" t="e">
        <f>Aetna!L32+Anthem!L32+#REF!+Molina!L32+United!L32+Wellcare!L32</f>
        <v>#REF!</v>
      </c>
      <c r="M32" s="21" t="e">
        <f>Aetna!M32+Anthem!M32+#REF!+Molina!M32+United!M32+Wellcare!M32</f>
        <v>#REF!</v>
      </c>
      <c r="N32" s="21" t="e">
        <f>Aetna!N32+Anthem!N32+#REF!+Molina!N32+United!N32+Wellcare!N32</f>
        <v>#REF!</v>
      </c>
      <c r="O32" s="21" t="e">
        <f>Aetna!O32+Anthem!O32+#REF!+Molina!O32+United!O32+Wellcare!O32</f>
        <v>#REF!</v>
      </c>
      <c r="P32" s="21" t="e">
        <f>Aetna!P32+Anthem!P32+#REF!+Molina!P32+United!P32+Wellcare!P32</f>
        <v>#REF!</v>
      </c>
      <c r="Q32" s="21" t="e">
        <f>Aetna!Q32+Anthem!Q32+#REF!+Molina!Q32+United!Q32+Wellcare!Q32</f>
        <v>#REF!</v>
      </c>
      <c r="R32" s="21" t="e">
        <f>Aetna!R32+Anthem!R32+#REF!+Molina!R32+United!R32+Wellcare!R32</f>
        <v>#REF!</v>
      </c>
      <c r="S32" s="21" t="e">
        <f>Aetna!S32+Anthem!S32+#REF!+Molina!S32+United!S32+Wellcare!S32</f>
        <v>#REF!</v>
      </c>
      <c r="T32" s="23" t="e">
        <f>Aetna!T32+Anthem!T32+#REF!+Molina!T32+United!T32+Wellcare!T32</f>
        <v>#REF!</v>
      </c>
      <c r="U32" s="24"/>
      <c r="V32" s="20" t="e">
        <f t="shared" si="10"/>
        <v>#REF!</v>
      </c>
      <c r="W32" s="21">
        <f t="shared" si="11"/>
        <v>0</v>
      </c>
      <c r="X32" s="21">
        <f t="shared" si="0"/>
        <v>0</v>
      </c>
      <c r="Y32" s="21">
        <f t="shared" si="1"/>
        <v>0</v>
      </c>
      <c r="Z32" s="21">
        <f t="shared" si="2"/>
        <v>0</v>
      </c>
      <c r="AA32" s="25">
        <f t="shared" si="12"/>
        <v>0</v>
      </c>
      <c r="AB32" s="26">
        <f t="shared" si="13"/>
        <v>0</v>
      </c>
      <c r="AC32" s="21">
        <f t="shared" si="3"/>
        <v>0</v>
      </c>
      <c r="AD32" s="21">
        <f t="shared" si="3"/>
        <v>0</v>
      </c>
      <c r="AE32" s="21">
        <f t="shared" si="3"/>
        <v>0</v>
      </c>
      <c r="AF32" s="21">
        <f t="shared" si="3"/>
        <v>0</v>
      </c>
      <c r="AG32" s="21">
        <f t="shared" si="3"/>
        <v>0</v>
      </c>
      <c r="AH32" s="21">
        <f t="shared" si="3"/>
        <v>0</v>
      </c>
      <c r="AI32" s="21">
        <f t="shared" si="3"/>
        <v>0</v>
      </c>
      <c r="AJ32" s="21">
        <f t="shared" si="3"/>
        <v>0</v>
      </c>
      <c r="AK32" s="21">
        <f t="shared" si="3"/>
        <v>0</v>
      </c>
      <c r="AL32" s="21">
        <f t="shared" si="3"/>
        <v>0</v>
      </c>
      <c r="AM32" s="23">
        <f t="shared" si="3"/>
        <v>0</v>
      </c>
    </row>
    <row r="33" spans="1:39" x14ac:dyDescent="0.25">
      <c r="A33" s="1" t="s">
        <v>52</v>
      </c>
      <c r="B33" t="s">
        <v>53</v>
      </c>
      <c r="C33" s="20" t="e">
        <f t="shared" si="4"/>
        <v>#REF!</v>
      </c>
      <c r="D33" s="21">
        <f t="shared" si="5"/>
        <v>0</v>
      </c>
      <c r="E33" s="21">
        <f t="shared" si="6"/>
        <v>0</v>
      </c>
      <c r="F33" s="21">
        <f t="shared" si="7"/>
        <v>0</v>
      </c>
      <c r="G33" s="21">
        <f t="shared" si="8"/>
        <v>0</v>
      </c>
      <c r="H33" s="27">
        <f t="shared" si="9"/>
        <v>0</v>
      </c>
      <c r="I33" s="21" t="e">
        <f>Aetna!I33+Anthem!I33+#REF!+Molina!I33+United!I33+Wellcare!I33</f>
        <v>#REF!</v>
      </c>
      <c r="J33" s="21" t="e">
        <f>Aetna!J33+Anthem!J33+#REF!+Molina!J33+United!J33+Wellcare!J33</f>
        <v>#REF!</v>
      </c>
      <c r="K33" s="21" t="e">
        <f>Aetna!K33+Anthem!K33+#REF!+Molina!K33+United!K33+Wellcare!K33</f>
        <v>#REF!</v>
      </c>
      <c r="L33" s="21" t="e">
        <f>Aetna!L33+Anthem!L33+#REF!+Molina!L33+United!L33+Wellcare!L33</f>
        <v>#REF!</v>
      </c>
      <c r="M33" s="21" t="e">
        <f>Aetna!M33+Anthem!M33+#REF!+Molina!M33+United!M33+Wellcare!M33</f>
        <v>#REF!</v>
      </c>
      <c r="N33" s="21" t="e">
        <f>Aetna!N33+Anthem!N33+#REF!+Molina!N33+United!N33+Wellcare!N33</f>
        <v>#REF!</v>
      </c>
      <c r="O33" s="21" t="e">
        <f>Aetna!O33+Anthem!O33+#REF!+Molina!O33+United!O33+Wellcare!O33</f>
        <v>#REF!</v>
      </c>
      <c r="P33" s="21" t="e">
        <f>Aetna!P33+Anthem!P33+#REF!+Molina!P33+United!P33+Wellcare!P33</f>
        <v>#REF!</v>
      </c>
      <c r="Q33" s="21" t="e">
        <f>Aetna!Q33+Anthem!Q33+#REF!+Molina!Q33+United!Q33+Wellcare!Q33</f>
        <v>#REF!</v>
      </c>
      <c r="R33" s="21" t="e">
        <f>Aetna!R33+Anthem!R33+#REF!+Molina!R33+United!R33+Wellcare!R33</f>
        <v>#REF!</v>
      </c>
      <c r="S33" s="21" t="e">
        <f>Aetna!S33+Anthem!S33+#REF!+Molina!S33+United!S33+Wellcare!S33</f>
        <v>#REF!</v>
      </c>
      <c r="T33" s="23" t="e">
        <f>Aetna!T33+Anthem!T33+#REF!+Molina!T33+United!T33+Wellcare!T33</f>
        <v>#REF!</v>
      </c>
      <c r="U33" s="24"/>
      <c r="V33" s="20" t="e">
        <f t="shared" si="10"/>
        <v>#REF!</v>
      </c>
      <c r="W33" s="21">
        <f t="shared" si="11"/>
        <v>0</v>
      </c>
      <c r="X33" s="21">
        <f t="shared" si="0"/>
        <v>0</v>
      </c>
      <c r="Y33" s="21">
        <f t="shared" si="1"/>
        <v>0</v>
      </c>
      <c r="Z33" s="21">
        <f t="shared" si="2"/>
        <v>0</v>
      </c>
      <c r="AA33" s="25">
        <f t="shared" si="12"/>
        <v>0</v>
      </c>
      <c r="AB33" s="26">
        <f t="shared" si="13"/>
        <v>0</v>
      </c>
      <c r="AC33" s="21">
        <f t="shared" ref="AC33:AC50" si="14">IFERROR(J33/J$14,0)</f>
        <v>0</v>
      </c>
      <c r="AD33" s="21">
        <f t="shared" ref="AD33:AD50" si="15">IFERROR(K33/K$14,0)</f>
        <v>0</v>
      </c>
      <c r="AE33" s="21">
        <f t="shared" ref="AE33:AE50" si="16">IFERROR(L33/L$14,0)</f>
        <v>0</v>
      </c>
      <c r="AF33" s="21">
        <f t="shared" ref="AF33:AF50" si="17">IFERROR(M33/M$14,0)</f>
        <v>0</v>
      </c>
      <c r="AG33" s="21">
        <f t="shared" ref="AG33:AG50" si="18">IFERROR(N33/N$14,0)</f>
        <v>0</v>
      </c>
      <c r="AH33" s="21">
        <f t="shared" ref="AH33:AH50" si="19">IFERROR(O33/O$14,0)</f>
        <v>0</v>
      </c>
      <c r="AI33" s="21">
        <f t="shared" ref="AI33:AI50" si="20">IFERROR(P33/P$14,0)</f>
        <v>0</v>
      </c>
      <c r="AJ33" s="21">
        <f t="shared" ref="AJ33:AJ50" si="21">IFERROR(Q33/Q$14,0)</f>
        <v>0</v>
      </c>
      <c r="AK33" s="21">
        <f t="shared" ref="AK33:AK50" si="22">IFERROR(R33/R$14,0)</f>
        <v>0</v>
      </c>
      <c r="AL33" s="21">
        <f t="shared" ref="AL33:AL50" si="23">IFERROR(S33/S$14,0)</f>
        <v>0</v>
      </c>
      <c r="AM33" s="23">
        <f t="shared" ref="AM33:AM50" si="24">IFERROR(T33/T$14,0)</f>
        <v>0</v>
      </c>
    </row>
    <row r="34" spans="1:39" x14ac:dyDescent="0.25">
      <c r="A34" s="1" t="s">
        <v>54</v>
      </c>
      <c r="B34" t="s">
        <v>55</v>
      </c>
      <c r="C34" s="20" t="e">
        <f t="shared" si="4"/>
        <v>#REF!</v>
      </c>
      <c r="D34" s="21">
        <f t="shared" si="5"/>
        <v>0</v>
      </c>
      <c r="E34" s="21">
        <f t="shared" si="6"/>
        <v>0</v>
      </c>
      <c r="F34" s="21">
        <f t="shared" si="7"/>
        <v>0</v>
      </c>
      <c r="G34" s="21">
        <f t="shared" si="8"/>
        <v>0</v>
      </c>
      <c r="H34" s="27">
        <f t="shared" si="9"/>
        <v>0</v>
      </c>
      <c r="I34" s="21" t="e">
        <f>Aetna!I34+Anthem!I34+#REF!+Molina!I34+United!I34+Wellcare!I34</f>
        <v>#REF!</v>
      </c>
      <c r="J34" s="21" t="e">
        <f>Aetna!J34+Anthem!J34+#REF!+Molina!J34+United!J34+Wellcare!J34</f>
        <v>#REF!</v>
      </c>
      <c r="K34" s="21" t="e">
        <f>Aetna!K34+Anthem!K34+#REF!+Molina!K34+United!K34+Wellcare!K34</f>
        <v>#REF!</v>
      </c>
      <c r="L34" s="21" t="e">
        <f>Aetna!L34+Anthem!L34+#REF!+Molina!L34+United!L34+Wellcare!L34</f>
        <v>#REF!</v>
      </c>
      <c r="M34" s="21" t="e">
        <f>Aetna!M34+Anthem!M34+#REF!+Molina!M34+United!M34+Wellcare!M34</f>
        <v>#REF!</v>
      </c>
      <c r="N34" s="21" t="e">
        <f>Aetna!N34+Anthem!N34+#REF!+Molina!N34+United!N34+Wellcare!N34</f>
        <v>#REF!</v>
      </c>
      <c r="O34" s="21" t="e">
        <f>Aetna!O34+Anthem!O34+#REF!+Molina!O34+United!O34+Wellcare!O34</f>
        <v>#REF!</v>
      </c>
      <c r="P34" s="21" t="e">
        <f>Aetna!P34+Anthem!P34+#REF!+Molina!P34+United!P34+Wellcare!P34</f>
        <v>#REF!</v>
      </c>
      <c r="Q34" s="21" t="e">
        <f>Aetna!Q34+Anthem!Q34+#REF!+Molina!Q34+United!Q34+Wellcare!Q34</f>
        <v>#REF!</v>
      </c>
      <c r="R34" s="21" t="e">
        <f>Aetna!R34+Anthem!R34+#REF!+Molina!R34+United!R34+Wellcare!R34</f>
        <v>#REF!</v>
      </c>
      <c r="S34" s="21" t="e">
        <f>Aetna!S34+Anthem!S34+#REF!+Molina!S34+United!S34+Wellcare!S34</f>
        <v>#REF!</v>
      </c>
      <c r="T34" s="23" t="e">
        <f>Aetna!T34+Anthem!T34+#REF!+Molina!T34+United!T34+Wellcare!T34</f>
        <v>#REF!</v>
      </c>
      <c r="U34" s="24"/>
      <c r="V34" s="20" t="e">
        <f t="shared" si="10"/>
        <v>#REF!</v>
      </c>
      <c r="W34" s="21">
        <f t="shared" si="11"/>
        <v>0</v>
      </c>
      <c r="X34" s="21">
        <f t="shared" si="0"/>
        <v>0</v>
      </c>
      <c r="Y34" s="21">
        <f t="shared" si="1"/>
        <v>0</v>
      </c>
      <c r="Z34" s="21">
        <f t="shared" si="2"/>
        <v>0</v>
      </c>
      <c r="AA34" s="25">
        <f t="shared" si="12"/>
        <v>0</v>
      </c>
      <c r="AB34" s="26">
        <f t="shared" si="13"/>
        <v>0</v>
      </c>
      <c r="AC34" s="21">
        <f t="shared" si="14"/>
        <v>0</v>
      </c>
      <c r="AD34" s="21">
        <f t="shared" si="15"/>
        <v>0</v>
      </c>
      <c r="AE34" s="21">
        <f t="shared" si="16"/>
        <v>0</v>
      </c>
      <c r="AF34" s="21">
        <f t="shared" si="17"/>
        <v>0</v>
      </c>
      <c r="AG34" s="21">
        <f t="shared" si="18"/>
        <v>0</v>
      </c>
      <c r="AH34" s="21">
        <f t="shared" si="19"/>
        <v>0</v>
      </c>
      <c r="AI34" s="21">
        <f t="shared" si="20"/>
        <v>0</v>
      </c>
      <c r="AJ34" s="21">
        <f t="shared" si="21"/>
        <v>0</v>
      </c>
      <c r="AK34" s="21">
        <f t="shared" si="22"/>
        <v>0</v>
      </c>
      <c r="AL34" s="21">
        <f t="shared" si="23"/>
        <v>0</v>
      </c>
      <c r="AM34" s="23">
        <f t="shared" si="24"/>
        <v>0</v>
      </c>
    </row>
    <row r="35" spans="1:39" x14ac:dyDescent="0.25">
      <c r="A35" s="1" t="s">
        <v>56</v>
      </c>
      <c r="B35" t="s">
        <v>57</v>
      </c>
      <c r="C35" s="20" t="e">
        <f t="shared" si="4"/>
        <v>#REF!</v>
      </c>
      <c r="D35" s="21">
        <f t="shared" si="5"/>
        <v>0</v>
      </c>
      <c r="E35" s="21">
        <f t="shared" si="6"/>
        <v>0</v>
      </c>
      <c r="F35" s="21">
        <f t="shared" si="7"/>
        <v>0</v>
      </c>
      <c r="G35" s="21">
        <f t="shared" si="8"/>
        <v>0</v>
      </c>
      <c r="H35" s="27">
        <f t="shared" si="9"/>
        <v>0</v>
      </c>
      <c r="I35" s="21" t="e">
        <f>Aetna!I35+Anthem!I35+#REF!+Molina!I35+United!I35+Wellcare!I35</f>
        <v>#REF!</v>
      </c>
      <c r="J35" s="21" t="e">
        <f>Aetna!J35+Anthem!J35+#REF!+Molina!J35+United!J35+Wellcare!J35</f>
        <v>#REF!</v>
      </c>
      <c r="K35" s="21" t="e">
        <f>Aetna!K35+Anthem!K35+#REF!+Molina!K35+United!K35+Wellcare!K35</f>
        <v>#REF!</v>
      </c>
      <c r="L35" s="21" t="e">
        <f>Aetna!L35+Anthem!L35+#REF!+Molina!L35+United!L35+Wellcare!L35</f>
        <v>#REF!</v>
      </c>
      <c r="M35" s="21" t="e">
        <f>Aetna!M35+Anthem!M35+#REF!+Molina!M35+United!M35+Wellcare!M35</f>
        <v>#REF!</v>
      </c>
      <c r="N35" s="21" t="e">
        <f>Aetna!N35+Anthem!N35+#REF!+Molina!N35+United!N35+Wellcare!N35</f>
        <v>#REF!</v>
      </c>
      <c r="O35" s="21" t="e">
        <f>Aetna!O35+Anthem!O35+#REF!+Molina!O35+United!O35+Wellcare!O35</f>
        <v>#REF!</v>
      </c>
      <c r="P35" s="21" t="e">
        <f>Aetna!P35+Anthem!P35+#REF!+Molina!P35+United!P35+Wellcare!P35</f>
        <v>#REF!</v>
      </c>
      <c r="Q35" s="21" t="e">
        <f>Aetna!Q35+Anthem!Q35+#REF!+Molina!Q35+United!Q35+Wellcare!Q35</f>
        <v>#REF!</v>
      </c>
      <c r="R35" s="21" t="e">
        <f>Aetna!R35+Anthem!R35+#REF!+Molina!R35+United!R35+Wellcare!R35</f>
        <v>#REF!</v>
      </c>
      <c r="S35" s="21" t="e">
        <f>Aetna!S35+Anthem!S35+#REF!+Molina!S35+United!S35+Wellcare!S35</f>
        <v>#REF!</v>
      </c>
      <c r="T35" s="23" t="e">
        <f>Aetna!T35+Anthem!T35+#REF!+Molina!T35+United!T35+Wellcare!T35</f>
        <v>#REF!</v>
      </c>
      <c r="U35" s="24"/>
      <c r="V35" s="20" t="e">
        <f t="shared" si="10"/>
        <v>#REF!</v>
      </c>
      <c r="W35" s="21">
        <f t="shared" si="11"/>
        <v>0</v>
      </c>
      <c r="X35" s="21">
        <f t="shared" si="0"/>
        <v>0</v>
      </c>
      <c r="Y35" s="21">
        <f t="shared" si="1"/>
        <v>0</v>
      </c>
      <c r="Z35" s="21">
        <f t="shared" si="2"/>
        <v>0</v>
      </c>
      <c r="AA35" s="25">
        <f t="shared" si="12"/>
        <v>0</v>
      </c>
      <c r="AB35" s="26">
        <f t="shared" si="13"/>
        <v>0</v>
      </c>
      <c r="AC35" s="21">
        <f t="shared" si="14"/>
        <v>0</v>
      </c>
      <c r="AD35" s="21">
        <f t="shared" si="15"/>
        <v>0</v>
      </c>
      <c r="AE35" s="21">
        <f t="shared" si="16"/>
        <v>0</v>
      </c>
      <c r="AF35" s="21">
        <f t="shared" si="17"/>
        <v>0</v>
      </c>
      <c r="AG35" s="21">
        <f t="shared" si="18"/>
        <v>0</v>
      </c>
      <c r="AH35" s="21">
        <f t="shared" si="19"/>
        <v>0</v>
      </c>
      <c r="AI35" s="21">
        <f t="shared" si="20"/>
        <v>0</v>
      </c>
      <c r="AJ35" s="21">
        <f t="shared" si="21"/>
        <v>0</v>
      </c>
      <c r="AK35" s="21">
        <f t="shared" si="22"/>
        <v>0</v>
      </c>
      <c r="AL35" s="21">
        <f t="shared" si="23"/>
        <v>0</v>
      </c>
      <c r="AM35" s="23">
        <f t="shared" si="24"/>
        <v>0</v>
      </c>
    </row>
    <row r="36" spans="1:39" x14ac:dyDescent="0.25">
      <c r="A36" s="1" t="s">
        <v>58</v>
      </c>
      <c r="B36" t="s">
        <v>59</v>
      </c>
      <c r="C36" s="20" t="e">
        <f t="shared" si="4"/>
        <v>#REF!</v>
      </c>
      <c r="D36" s="21">
        <f t="shared" si="5"/>
        <v>0</v>
      </c>
      <c r="E36" s="21">
        <f t="shared" si="6"/>
        <v>0</v>
      </c>
      <c r="F36" s="21">
        <f t="shared" si="7"/>
        <v>0</v>
      </c>
      <c r="G36" s="21">
        <f t="shared" si="8"/>
        <v>0</v>
      </c>
      <c r="H36" s="27">
        <f t="shared" si="9"/>
        <v>0</v>
      </c>
      <c r="I36" s="21" t="e">
        <f>Aetna!I36+Anthem!I36+#REF!+Molina!I36+United!I36+Wellcare!I36</f>
        <v>#REF!</v>
      </c>
      <c r="J36" s="21" t="e">
        <f>Aetna!J36+Anthem!J36+#REF!+Molina!J36+United!J36+Wellcare!J36</f>
        <v>#REF!</v>
      </c>
      <c r="K36" s="21" t="e">
        <f>Aetna!K36+Anthem!K36+#REF!+Molina!K36+United!K36+Wellcare!K36</f>
        <v>#REF!</v>
      </c>
      <c r="L36" s="21" t="e">
        <f>Aetna!L36+Anthem!L36+#REF!+Molina!L36+United!L36+Wellcare!L36</f>
        <v>#REF!</v>
      </c>
      <c r="M36" s="21" t="e">
        <f>Aetna!M36+Anthem!M36+#REF!+Molina!M36+United!M36+Wellcare!M36</f>
        <v>#REF!</v>
      </c>
      <c r="N36" s="21" t="e">
        <f>Aetna!N36+Anthem!N36+#REF!+Molina!N36+United!N36+Wellcare!N36</f>
        <v>#REF!</v>
      </c>
      <c r="O36" s="21" t="e">
        <f>Aetna!O36+Anthem!O36+#REF!+Molina!O36+United!O36+Wellcare!O36</f>
        <v>#REF!</v>
      </c>
      <c r="P36" s="21" t="e">
        <f>Aetna!P36+Anthem!P36+#REF!+Molina!P36+United!P36+Wellcare!P36</f>
        <v>#REF!</v>
      </c>
      <c r="Q36" s="21" t="e">
        <f>Aetna!Q36+Anthem!Q36+#REF!+Molina!Q36+United!Q36+Wellcare!Q36</f>
        <v>#REF!</v>
      </c>
      <c r="R36" s="21" t="e">
        <f>Aetna!R36+Anthem!R36+#REF!+Molina!R36+United!R36+Wellcare!R36</f>
        <v>#REF!</v>
      </c>
      <c r="S36" s="21" t="e">
        <f>Aetna!S36+Anthem!S36+#REF!+Molina!S36+United!S36+Wellcare!S36</f>
        <v>#REF!</v>
      </c>
      <c r="T36" s="23" t="e">
        <f>Aetna!T36+Anthem!T36+#REF!+Molina!T36+United!T36+Wellcare!T36</f>
        <v>#REF!</v>
      </c>
      <c r="U36" s="24"/>
      <c r="V36" s="20" t="e">
        <f t="shared" si="10"/>
        <v>#REF!</v>
      </c>
      <c r="W36" s="21">
        <f t="shared" si="11"/>
        <v>0</v>
      </c>
      <c r="X36" s="21">
        <f t="shared" si="0"/>
        <v>0</v>
      </c>
      <c r="Y36" s="21">
        <f t="shared" si="1"/>
        <v>0</v>
      </c>
      <c r="Z36" s="21">
        <f t="shared" si="2"/>
        <v>0</v>
      </c>
      <c r="AA36" s="25">
        <f t="shared" si="12"/>
        <v>0</v>
      </c>
      <c r="AB36" s="26">
        <f t="shared" si="13"/>
        <v>0</v>
      </c>
      <c r="AC36" s="21">
        <f t="shared" si="14"/>
        <v>0</v>
      </c>
      <c r="AD36" s="21">
        <f t="shared" si="15"/>
        <v>0</v>
      </c>
      <c r="AE36" s="21">
        <f t="shared" si="16"/>
        <v>0</v>
      </c>
      <c r="AF36" s="21">
        <f t="shared" si="17"/>
        <v>0</v>
      </c>
      <c r="AG36" s="21">
        <f t="shared" si="18"/>
        <v>0</v>
      </c>
      <c r="AH36" s="21">
        <f t="shared" si="19"/>
        <v>0</v>
      </c>
      <c r="AI36" s="21">
        <f t="shared" si="20"/>
        <v>0</v>
      </c>
      <c r="AJ36" s="21">
        <f t="shared" si="21"/>
        <v>0</v>
      </c>
      <c r="AK36" s="21">
        <f t="shared" si="22"/>
        <v>0</v>
      </c>
      <c r="AL36" s="21">
        <f t="shared" si="23"/>
        <v>0</v>
      </c>
      <c r="AM36" s="23">
        <f t="shared" si="24"/>
        <v>0</v>
      </c>
    </row>
    <row r="37" spans="1:39" x14ac:dyDescent="0.25">
      <c r="A37" s="1" t="s">
        <v>60</v>
      </c>
      <c r="B37" t="s">
        <v>61</v>
      </c>
      <c r="C37" s="20" t="e">
        <f t="shared" si="4"/>
        <v>#REF!</v>
      </c>
      <c r="D37" s="21">
        <f t="shared" si="5"/>
        <v>0</v>
      </c>
      <c r="E37" s="21">
        <f t="shared" si="6"/>
        <v>0</v>
      </c>
      <c r="F37" s="21">
        <f t="shared" si="7"/>
        <v>0</v>
      </c>
      <c r="G37" s="21">
        <f t="shared" si="8"/>
        <v>0</v>
      </c>
      <c r="H37" s="27">
        <f t="shared" si="9"/>
        <v>0</v>
      </c>
      <c r="I37" s="21" t="e">
        <f>Aetna!I37+Anthem!I37+#REF!+Molina!I37+United!I37+Wellcare!I37</f>
        <v>#REF!</v>
      </c>
      <c r="J37" s="21" t="e">
        <f>Aetna!J37+Anthem!J37+#REF!+Molina!J37+United!J37+Wellcare!J37</f>
        <v>#REF!</v>
      </c>
      <c r="K37" s="21" t="e">
        <f>Aetna!K37+Anthem!K37+#REF!+Molina!K37+United!K37+Wellcare!K37</f>
        <v>#REF!</v>
      </c>
      <c r="L37" s="21" t="e">
        <f>Aetna!L37+Anthem!L37+#REF!+Molina!L37+United!L37+Wellcare!L37</f>
        <v>#REF!</v>
      </c>
      <c r="M37" s="21" t="e">
        <f>Aetna!M37+Anthem!M37+#REF!+Molina!M37+United!M37+Wellcare!M37</f>
        <v>#REF!</v>
      </c>
      <c r="N37" s="21" t="e">
        <f>Aetna!N37+Anthem!N37+#REF!+Molina!N37+United!N37+Wellcare!N37</f>
        <v>#REF!</v>
      </c>
      <c r="O37" s="21" t="e">
        <f>Aetna!O37+Anthem!O37+#REF!+Molina!O37+United!O37+Wellcare!O37</f>
        <v>#REF!</v>
      </c>
      <c r="P37" s="21" t="e">
        <f>Aetna!P37+Anthem!P37+#REF!+Molina!P37+United!P37+Wellcare!P37</f>
        <v>#REF!</v>
      </c>
      <c r="Q37" s="21" t="e">
        <f>Aetna!Q37+Anthem!Q37+#REF!+Molina!Q37+United!Q37+Wellcare!Q37</f>
        <v>#REF!</v>
      </c>
      <c r="R37" s="21" t="e">
        <f>Aetna!R37+Anthem!R37+#REF!+Molina!R37+United!R37+Wellcare!R37</f>
        <v>#REF!</v>
      </c>
      <c r="S37" s="21" t="e">
        <f>Aetna!S37+Anthem!S37+#REF!+Molina!S37+United!S37+Wellcare!S37</f>
        <v>#REF!</v>
      </c>
      <c r="T37" s="23" t="e">
        <f>Aetna!T37+Anthem!T37+#REF!+Molina!T37+United!T37+Wellcare!T37</f>
        <v>#REF!</v>
      </c>
      <c r="U37" s="24"/>
      <c r="V37" s="20" t="e">
        <f t="shared" si="10"/>
        <v>#REF!</v>
      </c>
      <c r="W37" s="21">
        <f t="shared" si="11"/>
        <v>0</v>
      </c>
      <c r="X37" s="21">
        <f t="shared" si="0"/>
        <v>0</v>
      </c>
      <c r="Y37" s="21">
        <f t="shared" si="1"/>
        <v>0</v>
      </c>
      <c r="Z37" s="21">
        <f t="shared" si="2"/>
        <v>0</v>
      </c>
      <c r="AA37" s="25">
        <f t="shared" si="12"/>
        <v>0</v>
      </c>
      <c r="AB37" s="26">
        <f t="shared" si="13"/>
        <v>0</v>
      </c>
      <c r="AC37" s="21">
        <f t="shared" si="14"/>
        <v>0</v>
      </c>
      <c r="AD37" s="21">
        <f t="shared" si="15"/>
        <v>0</v>
      </c>
      <c r="AE37" s="21">
        <f t="shared" si="16"/>
        <v>0</v>
      </c>
      <c r="AF37" s="21">
        <f t="shared" si="17"/>
        <v>0</v>
      </c>
      <c r="AG37" s="21">
        <f t="shared" si="18"/>
        <v>0</v>
      </c>
      <c r="AH37" s="21">
        <f t="shared" si="19"/>
        <v>0</v>
      </c>
      <c r="AI37" s="21">
        <f t="shared" si="20"/>
        <v>0</v>
      </c>
      <c r="AJ37" s="21">
        <f t="shared" si="21"/>
        <v>0</v>
      </c>
      <c r="AK37" s="21">
        <f t="shared" si="22"/>
        <v>0</v>
      </c>
      <c r="AL37" s="21">
        <f t="shared" si="23"/>
        <v>0</v>
      </c>
      <c r="AM37" s="23">
        <f t="shared" si="24"/>
        <v>0</v>
      </c>
    </row>
    <row r="38" spans="1:39" x14ac:dyDescent="0.25">
      <c r="A38" s="1" t="s">
        <v>62</v>
      </c>
      <c r="B38" t="s">
        <v>63</v>
      </c>
      <c r="C38" s="20" t="e">
        <f t="shared" si="4"/>
        <v>#REF!</v>
      </c>
      <c r="D38" s="21">
        <f t="shared" si="5"/>
        <v>0</v>
      </c>
      <c r="E38" s="21">
        <f t="shared" si="6"/>
        <v>0</v>
      </c>
      <c r="F38" s="21">
        <f t="shared" si="7"/>
        <v>0</v>
      </c>
      <c r="G38" s="21">
        <f t="shared" si="8"/>
        <v>0</v>
      </c>
      <c r="H38" s="27">
        <f t="shared" si="9"/>
        <v>0</v>
      </c>
      <c r="I38" s="21" t="e">
        <f>Aetna!I38+Anthem!I38+#REF!+Molina!I38+United!I38+Wellcare!I38</f>
        <v>#REF!</v>
      </c>
      <c r="J38" s="21" t="e">
        <f>Aetna!J38+Anthem!J38+#REF!+Molina!J38+United!J38+Wellcare!J38</f>
        <v>#REF!</v>
      </c>
      <c r="K38" s="21" t="e">
        <f>Aetna!K38+Anthem!K38+#REF!+Molina!K38+United!K38+Wellcare!K38</f>
        <v>#REF!</v>
      </c>
      <c r="L38" s="21" t="e">
        <f>Aetna!L38+Anthem!L38+#REF!+Molina!L38+United!L38+Wellcare!L38</f>
        <v>#REF!</v>
      </c>
      <c r="M38" s="21" t="e">
        <f>Aetna!M38+Anthem!M38+#REF!+Molina!M38+United!M38+Wellcare!M38</f>
        <v>#REF!</v>
      </c>
      <c r="N38" s="21" t="e">
        <f>Aetna!N38+Anthem!N38+#REF!+Molina!N38+United!N38+Wellcare!N38</f>
        <v>#REF!</v>
      </c>
      <c r="O38" s="21" t="e">
        <f>Aetna!O38+Anthem!O38+#REF!+Molina!O38+United!O38+Wellcare!O38</f>
        <v>#REF!</v>
      </c>
      <c r="P38" s="21" t="e">
        <f>Aetna!P38+Anthem!P38+#REF!+Molina!P38+United!P38+Wellcare!P38</f>
        <v>#REF!</v>
      </c>
      <c r="Q38" s="21" t="e">
        <f>Aetna!Q38+Anthem!Q38+#REF!+Molina!Q38+United!Q38+Wellcare!Q38</f>
        <v>#REF!</v>
      </c>
      <c r="R38" s="21" t="e">
        <f>Aetna!R38+Anthem!R38+#REF!+Molina!R38+United!R38+Wellcare!R38</f>
        <v>#REF!</v>
      </c>
      <c r="S38" s="21" t="e">
        <f>Aetna!S38+Anthem!S38+#REF!+Molina!S38+United!S38+Wellcare!S38</f>
        <v>#REF!</v>
      </c>
      <c r="T38" s="23" t="e">
        <f>Aetna!T38+Anthem!T38+#REF!+Molina!T38+United!T38+Wellcare!T38</f>
        <v>#REF!</v>
      </c>
      <c r="U38" s="24"/>
      <c r="V38" s="20" t="e">
        <f t="shared" si="10"/>
        <v>#REF!</v>
      </c>
      <c r="W38" s="21">
        <f t="shared" si="11"/>
        <v>0</v>
      </c>
      <c r="X38" s="21">
        <f t="shared" si="0"/>
        <v>0</v>
      </c>
      <c r="Y38" s="21">
        <f t="shared" si="1"/>
        <v>0</v>
      </c>
      <c r="Z38" s="21">
        <f t="shared" si="2"/>
        <v>0</v>
      </c>
      <c r="AA38" s="25">
        <f t="shared" si="12"/>
        <v>0</v>
      </c>
      <c r="AB38" s="26">
        <f t="shared" si="13"/>
        <v>0</v>
      </c>
      <c r="AC38" s="21">
        <f t="shared" si="14"/>
        <v>0</v>
      </c>
      <c r="AD38" s="21">
        <f t="shared" si="15"/>
        <v>0</v>
      </c>
      <c r="AE38" s="21">
        <f t="shared" si="16"/>
        <v>0</v>
      </c>
      <c r="AF38" s="21">
        <f t="shared" si="17"/>
        <v>0</v>
      </c>
      <c r="AG38" s="21">
        <f t="shared" si="18"/>
        <v>0</v>
      </c>
      <c r="AH38" s="21">
        <f t="shared" si="19"/>
        <v>0</v>
      </c>
      <c r="AI38" s="21">
        <f t="shared" si="20"/>
        <v>0</v>
      </c>
      <c r="AJ38" s="21">
        <f t="shared" si="21"/>
        <v>0</v>
      </c>
      <c r="AK38" s="21">
        <f t="shared" si="22"/>
        <v>0</v>
      </c>
      <c r="AL38" s="21">
        <f t="shared" si="23"/>
        <v>0</v>
      </c>
      <c r="AM38" s="23">
        <f t="shared" si="24"/>
        <v>0</v>
      </c>
    </row>
    <row r="39" spans="1:39" x14ac:dyDescent="0.25">
      <c r="A39" s="1" t="s">
        <v>64</v>
      </c>
      <c r="B39" t="s">
        <v>65</v>
      </c>
      <c r="C39" s="20" t="e">
        <f t="shared" si="4"/>
        <v>#REF!</v>
      </c>
      <c r="D39" s="21">
        <f t="shared" si="5"/>
        <v>0</v>
      </c>
      <c r="E39" s="21">
        <f t="shared" si="6"/>
        <v>0</v>
      </c>
      <c r="F39" s="21">
        <f t="shared" si="7"/>
        <v>0</v>
      </c>
      <c r="G39" s="21">
        <f t="shared" si="8"/>
        <v>0</v>
      </c>
      <c r="H39" s="27">
        <f t="shared" si="9"/>
        <v>0</v>
      </c>
      <c r="I39" s="21" t="e">
        <f>Aetna!I39+Anthem!I39+#REF!+Molina!I39+United!I39+Wellcare!I39</f>
        <v>#REF!</v>
      </c>
      <c r="J39" s="21" t="e">
        <f>Aetna!J39+Anthem!J39+#REF!+Molina!J39+United!J39+Wellcare!J39</f>
        <v>#REF!</v>
      </c>
      <c r="K39" s="21" t="e">
        <f>Aetna!K39+Anthem!K39+#REF!+Molina!K39+United!K39+Wellcare!K39</f>
        <v>#REF!</v>
      </c>
      <c r="L39" s="21" t="e">
        <f>Aetna!L39+Anthem!L39+#REF!+Molina!L39+United!L39+Wellcare!L39</f>
        <v>#REF!</v>
      </c>
      <c r="M39" s="21" t="e">
        <f>Aetna!M39+Anthem!M39+#REF!+Molina!M39+United!M39+Wellcare!M39</f>
        <v>#REF!</v>
      </c>
      <c r="N39" s="21" t="e">
        <f>Aetna!N39+Anthem!N39+#REF!+Molina!N39+United!N39+Wellcare!N39</f>
        <v>#REF!</v>
      </c>
      <c r="O39" s="21" t="e">
        <f>Aetna!O39+Anthem!O39+#REF!+Molina!O39+United!O39+Wellcare!O39</f>
        <v>#REF!</v>
      </c>
      <c r="P39" s="21" t="e">
        <f>Aetna!P39+Anthem!P39+#REF!+Molina!P39+United!P39+Wellcare!P39</f>
        <v>#REF!</v>
      </c>
      <c r="Q39" s="21" t="e">
        <f>Aetna!Q39+Anthem!Q39+#REF!+Molina!Q39+United!Q39+Wellcare!Q39</f>
        <v>#REF!</v>
      </c>
      <c r="R39" s="21" t="e">
        <f>Aetna!R39+Anthem!R39+#REF!+Molina!R39+United!R39+Wellcare!R39</f>
        <v>#REF!</v>
      </c>
      <c r="S39" s="21" t="e">
        <f>Aetna!S39+Anthem!S39+#REF!+Molina!S39+United!S39+Wellcare!S39</f>
        <v>#REF!</v>
      </c>
      <c r="T39" s="23" t="e">
        <f>Aetna!T39+Anthem!T39+#REF!+Molina!T39+United!T39+Wellcare!T39</f>
        <v>#REF!</v>
      </c>
      <c r="U39" s="24"/>
      <c r="V39" s="20" t="e">
        <f t="shared" si="10"/>
        <v>#REF!</v>
      </c>
      <c r="W39" s="21">
        <f t="shared" si="11"/>
        <v>0</v>
      </c>
      <c r="X39" s="21">
        <f t="shared" si="0"/>
        <v>0</v>
      </c>
      <c r="Y39" s="21">
        <f t="shared" si="1"/>
        <v>0</v>
      </c>
      <c r="Z39" s="21">
        <f t="shared" si="2"/>
        <v>0</v>
      </c>
      <c r="AA39" s="25">
        <f t="shared" si="12"/>
        <v>0</v>
      </c>
      <c r="AB39" s="26">
        <f t="shared" si="13"/>
        <v>0</v>
      </c>
      <c r="AC39" s="21">
        <f t="shared" si="14"/>
        <v>0</v>
      </c>
      <c r="AD39" s="21">
        <f t="shared" si="15"/>
        <v>0</v>
      </c>
      <c r="AE39" s="21">
        <f t="shared" si="16"/>
        <v>0</v>
      </c>
      <c r="AF39" s="21">
        <f t="shared" si="17"/>
        <v>0</v>
      </c>
      <c r="AG39" s="21">
        <f t="shared" si="18"/>
        <v>0</v>
      </c>
      <c r="AH39" s="21">
        <f t="shared" si="19"/>
        <v>0</v>
      </c>
      <c r="AI39" s="21">
        <f t="shared" si="20"/>
        <v>0</v>
      </c>
      <c r="AJ39" s="21">
        <f t="shared" si="21"/>
        <v>0</v>
      </c>
      <c r="AK39" s="21">
        <f t="shared" si="22"/>
        <v>0</v>
      </c>
      <c r="AL39" s="21">
        <f t="shared" si="23"/>
        <v>0</v>
      </c>
      <c r="AM39" s="23">
        <f t="shared" si="24"/>
        <v>0</v>
      </c>
    </row>
    <row r="40" spans="1:39" x14ac:dyDescent="0.25">
      <c r="A40" s="1" t="s">
        <v>66</v>
      </c>
      <c r="B40" t="s">
        <v>67</v>
      </c>
      <c r="C40" s="20" t="e">
        <f t="shared" si="4"/>
        <v>#REF!</v>
      </c>
      <c r="D40" s="21">
        <f t="shared" si="5"/>
        <v>0</v>
      </c>
      <c r="E40" s="21">
        <f t="shared" si="6"/>
        <v>0</v>
      </c>
      <c r="F40" s="21">
        <f t="shared" si="7"/>
        <v>0</v>
      </c>
      <c r="G40" s="21">
        <f t="shared" si="8"/>
        <v>0</v>
      </c>
      <c r="H40" s="27">
        <f t="shared" si="9"/>
        <v>0</v>
      </c>
      <c r="I40" s="21" t="e">
        <f>Aetna!I40+Anthem!I40+#REF!+Molina!I40+United!I40+Wellcare!I40</f>
        <v>#REF!</v>
      </c>
      <c r="J40" s="21" t="e">
        <f>Aetna!J40+Anthem!J40+#REF!+Molina!J40+United!J40+Wellcare!J40</f>
        <v>#REF!</v>
      </c>
      <c r="K40" s="21" t="e">
        <f>Aetna!K40+Anthem!K40+#REF!+Molina!K40+United!K40+Wellcare!K40</f>
        <v>#REF!</v>
      </c>
      <c r="L40" s="21" t="e">
        <f>Aetna!L40+Anthem!L40+#REF!+Molina!L40+United!L40+Wellcare!L40</f>
        <v>#REF!</v>
      </c>
      <c r="M40" s="21" t="e">
        <f>Aetna!M40+Anthem!M40+#REF!+Molina!M40+United!M40+Wellcare!M40</f>
        <v>#REF!</v>
      </c>
      <c r="N40" s="21" t="e">
        <f>Aetna!N40+Anthem!N40+#REF!+Molina!N40+United!N40+Wellcare!N40</f>
        <v>#REF!</v>
      </c>
      <c r="O40" s="21" t="e">
        <f>Aetna!O40+Anthem!O40+#REF!+Molina!O40+United!O40+Wellcare!O40</f>
        <v>#REF!</v>
      </c>
      <c r="P40" s="21" t="e">
        <f>Aetna!P40+Anthem!P40+#REF!+Molina!P40+United!P40+Wellcare!P40</f>
        <v>#REF!</v>
      </c>
      <c r="Q40" s="21" t="e">
        <f>Aetna!Q40+Anthem!Q40+#REF!+Molina!Q40+United!Q40+Wellcare!Q40</f>
        <v>#REF!</v>
      </c>
      <c r="R40" s="21" t="e">
        <f>Aetna!R40+Anthem!R40+#REF!+Molina!R40+United!R40+Wellcare!R40</f>
        <v>#REF!</v>
      </c>
      <c r="S40" s="21" t="e">
        <f>Aetna!S40+Anthem!S40+#REF!+Molina!S40+United!S40+Wellcare!S40</f>
        <v>#REF!</v>
      </c>
      <c r="T40" s="23" t="e">
        <f>Aetna!T40+Anthem!T40+#REF!+Molina!T40+United!T40+Wellcare!T40</f>
        <v>#REF!</v>
      </c>
      <c r="U40" s="24"/>
      <c r="V40" s="20" t="e">
        <f t="shared" si="10"/>
        <v>#REF!</v>
      </c>
      <c r="W40" s="21">
        <f t="shared" si="11"/>
        <v>0</v>
      </c>
      <c r="X40" s="21">
        <f t="shared" si="0"/>
        <v>0</v>
      </c>
      <c r="Y40" s="21">
        <f t="shared" si="1"/>
        <v>0</v>
      </c>
      <c r="Z40" s="21">
        <f t="shared" si="2"/>
        <v>0</v>
      </c>
      <c r="AA40" s="25">
        <f t="shared" si="12"/>
        <v>0</v>
      </c>
      <c r="AB40" s="26">
        <f t="shared" si="13"/>
        <v>0</v>
      </c>
      <c r="AC40" s="21">
        <f t="shared" si="14"/>
        <v>0</v>
      </c>
      <c r="AD40" s="21">
        <f t="shared" si="15"/>
        <v>0</v>
      </c>
      <c r="AE40" s="21">
        <f t="shared" si="16"/>
        <v>0</v>
      </c>
      <c r="AF40" s="21">
        <f t="shared" si="17"/>
        <v>0</v>
      </c>
      <c r="AG40" s="21">
        <f t="shared" si="18"/>
        <v>0</v>
      </c>
      <c r="AH40" s="21">
        <f t="shared" si="19"/>
        <v>0</v>
      </c>
      <c r="AI40" s="21">
        <f t="shared" si="20"/>
        <v>0</v>
      </c>
      <c r="AJ40" s="21">
        <f t="shared" si="21"/>
        <v>0</v>
      </c>
      <c r="AK40" s="21">
        <f t="shared" si="22"/>
        <v>0</v>
      </c>
      <c r="AL40" s="21">
        <f t="shared" si="23"/>
        <v>0</v>
      </c>
      <c r="AM40" s="23">
        <f t="shared" si="24"/>
        <v>0</v>
      </c>
    </row>
    <row r="41" spans="1:39" x14ac:dyDescent="0.25">
      <c r="A41" s="1" t="s">
        <v>68</v>
      </c>
      <c r="B41" t="s">
        <v>69</v>
      </c>
      <c r="C41" s="20" t="e">
        <f t="shared" si="4"/>
        <v>#REF!</v>
      </c>
      <c r="D41" s="21">
        <f t="shared" si="5"/>
        <v>0</v>
      </c>
      <c r="E41" s="21">
        <f t="shared" si="6"/>
        <v>0</v>
      </c>
      <c r="F41" s="21">
        <f t="shared" si="7"/>
        <v>0</v>
      </c>
      <c r="G41" s="21">
        <f t="shared" si="8"/>
        <v>0</v>
      </c>
      <c r="H41" s="27">
        <f t="shared" si="9"/>
        <v>0</v>
      </c>
      <c r="I41" s="21" t="e">
        <f>Aetna!I41+Anthem!I41+#REF!+Molina!I41+United!I41+Wellcare!I41</f>
        <v>#REF!</v>
      </c>
      <c r="J41" s="21" t="e">
        <f>Aetna!J41+Anthem!J41+#REF!+Molina!J41+United!J41+Wellcare!J41</f>
        <v>#REF!</v>
      </c>
      <c r="K41" s="21" t="e">
        <f>Aetna!K41+Anthem!K41+#REF!+Molina!K41+United!K41+Wellcare!K41</f>
        <v>#REF!</v>
      </c>
      <c r="L41" s="21" t="e">
        <f>Aetna!L41+Anthem!L41+#REF!+Molina!L41+United!L41+Wellcare!L41</f>
        <v>#REF!</v>
      </c>
      <c r="M41" s="21" t="e">
        <f>Aetna!M41+Anthem!M41+#REF!+Molina!M41+United!M41+Wellcare!M41</f>
        <v>#REF!</v>
      </c>
      <c r="N41" s="21" t="e">
        <f>Aetna!N41+Anthem!N41+#REF!+Molina!N41+United!N41+Wellcare!N41</f>
        <v>#REF!</v>
      </c>
      <c r="O41" s="21" t="e">
        <f>Aetna!O41+Anthem!O41+#REF!+Molina!O41+United!O41+Wellcare!O41</f>
        <v>#REF!</v>
      </c>
      <c r="P41" s="21" t="e">
        <f>Aetna!P41+Anthem!P41+#REF!+Molina!P41+United!P41+Wellcare!P41</f>
        <v>#REF!</v>
      </c>
      <c r="Q41" s="21" t="e">
        <f>Aetna!Q41+Anthem!Q41+#REF!+Molina!Q41+United!Q41+Wellcare!Q41</f>
        <v>#REF!</v>
      </c>
      <c r="R41" s="21" t="e">
        <f>Aetna!R41+Anthem!R41+#REF!+Molina!R41+United!R41+Wellcare!R41</f>
        <v>#REF!</v>
      </c>
      <c r="S41" s="21" t="e">
        <f>Aetna!S41+Anthem!S41+#REF!+Molina!S41+United!S41+Wellcare!S41</f>
        <v>#REF!</v>
      </c>
      <c r="T41" s="23" t="e">
        <f>Aetna!T41+Anthem!T41+#REF!+Molina!T41+United!T41+Wellcare!T41</f>
        <v>#REF!</v>
      </c>
      <c r="U41" s="24"/>
      <c r="V41" s="20" t="e">
        <f t="shared" si="10"/>
        <v>#REF!</v>
      </c>
      <c r="W41" s="21">
        <f t="shared" si="11"/>
        <v>0</v>
      </c>
      <c r="X41" s="21">
        <f t="shared" si="0"/>
        <v>0</v>
      </c>
      <c r="Y41" s="21">
        <f t="shared" si="1"/>
        <v>0</v>
      </c>
      <c r="Z41" s="21">
        <f t="shared" si="2"/>
        <v>0</v>
      </c>
      <c r="AA41" s="25">
        <f t="shared" si="12"/>
        <v>0</v>
      </c>
      <c r="AB41" s="26">
        <f t="shared" si="13"/>
        <v>0</v>
      </c>
      <c r="AC41" s="21">
        <f t="shared" si="14"/>
        <v>0</v>
      </c>
      <c r="AD41" s="21">
        <f t="shared" si="15"/>
        <v>0</v>
      </c>
      <c r="AE41" s="21">
        <f t="shared" si="16"/>
        <v>0</v>
      </c>
      <c r="AF41" s="21">
        <f t="shared" si="17"/>
        <v>0</v>
      </c>
      <c r="AG41" s="21">
        <f t="shared" si="18"/>
        <v>0</v>
      </c>
      <c r="AH41" s="21">
        <f t="shared" si="19"/>
        <v>0</v>
      </c>
      <c r="AI41" s="21">
        <f t="shared" si="20"/>
        <v>0</v>
      </c>
      <c r="AJ41" s="21">
        <f t="shared" si="21"/>
        <v>0</v>
      </c>
      <c r="AK41" s="21">
        <f t="shared" si="22"/>
        <v>0</v>
      </c>
      <c r="AL41" s="21">
        <f t="shared" si="23"/>
        <v>0</v>
      </c>
      <c r="AM41" s="23">
        <f t="shared" si="24"/>
        <v>0</v>
      </c>
    </row>
    <row r="42" spans="1:39" x14ac:dyDescent="0.25">
      <c r="A42" s="1" t="s">
        <v>70</v>
      </c>
      <c r="B42" t="s">
        <v>71</v>
      </c>
      <c r="C42" s="20" t="e">
        <f t="shared" si="4"/>
        <v>#REF!</v>
      </c>
      <c r="D42" s="21">
        <f t="shared" si="5"/>
        <v>0</v>
      </c>
      <c r="E42" s="21">
        <f t="shared" si="6"/>
        <v>0</v>
      </c>
      <c r="F42" s="21">
        <f t="shared" si="7"/>
        <v>0</v>
      </c>
      <c r="G42" s="21">
        <f t="shared" si="8"/>
        <v>0</v>
      </c>
      <c r="H42" s="27">
        <f t="shared" si="9"/>
        <v>0</v>
      </c>
      <c r="I42" s="21" t="e">
        <f>Aetna!I42+Anthem!I42+#REF!+Molina!I42+United!I42+Wellcare!I42</f>
        <v>#REF!</v>
      </c>
      <c r="J42" s="21" t="e">
        <f>Aetna!J42+Anthem!J42+#REF!+Molina!J42+United!J42+Wellcare!J42</f>
        <v>#REF!</v>
      </c>
      <c r="K42" s="21" t="e">
        <f>Aetna!K42+Anthem!K42+#REF!+Molina!K42+United!K42+Wellcare!K42</f>
        <v>#REF!</v>
      </c>
      <c r="L42" s="21" t="e">
        <f>Aetna!L42+Anthem!L42+#REF!+Molina!L42+United!L42+Wellcare!L42</f>
        <v>#REF!</v>
      </c>
      <c r="M42" s="21" t="e">
        <f>Aetna!M42+Anthem!M42+#REF!+Molina!M42+United!M42+Wellcare!M42</f>
        <v>#REF!</v>
      </c>
      <c r="N42" s="21" t="e">
        <f>Aetna!N42+Anthem!N42+#REF!+Molina!N42+United!N42+Wellcare!N42</f>
        <v>#REF!</v>
      </c>
      <c r="O42" s="21" t="e">
        <f>Aetna!O42+Anthem!O42+#REF!+Molina!O42+United!O42+Wellcare!O42</f>
        <v>#REF!</v>
      </c>
      <c r="P42" s="21" t="e">
        <f>Aetna!P42+Anthem!P42+#REF!+Molina!P42+United!P42+Wellcare!P42</f>
        <v>#REF!</v>
      </c>
      <c r="Q42" s="21" t="e">
        <f>Aetna!Q42+Anthem!Q42+#REF!+Molina!Q42+United!Q42+Wellcare!Q42</f>
        <v>#REF!</v>
      </c>
      <c r="R42" s="21" t="e">
        <f>Aetna!R42+Anthem!R42+#REF!+Molina!R42+United!R42+Wellcare!R42</f>
        <v>#REF!</v>
      </c>
      <c r="S42" s="21" t="e">
        <f>Aetna!S42+Anthem!S42+#REF!+Molina!S42+United!S42+Wellcare!S42</f>
        <v>#REF!</v>
      </c>
      <c r="T42" s="23" t="e">
        <f>Aetna!T42+Anthem!T42+#REF!+Molina!T42+United!T42+Wellcare!T42</f>
        <v>#REF!</v>
      </c>
      <c r="U42" s="24"/>
      <c r="V42" s="20" t="e">
        <f t="shared" si="10"/>
        <v>#REF!</v>
      </c>
      <c r="W42" s="21">
        <f t="shared" si="11"/>
        <v>0</v>
      </c>
      <c r="X42" s="21">
        <f t="shared" si="0"/>
        <v>0</v>
      </c>
      <c r="Y42" s="21">
        <f t="shared" si="1"/>
        <v>0</v>
      </c>
      <c r="Z42" s="21">
        <f t="shared" si="2"/>
        <v>0</v>
      </c>
      <c r="AA42" s="25">
        <f t="shared" si="12"/>
        <v>0</v>
      </c>
      <c r="AB42" s="26">
        <f t="shared" si="13"/>
        <v>0</v>
      </c>
      <c r="AC42" s="21">
        <f t="shared" si="14"/>
        <v>0</v>
      </c>
      <c r="AD42" s="21">
        <f t="shared" si="15"/>
        <v>0</v>
      </c>
      <c r="AE42" s="21">
        <f t="shared" si="16"/>
        <v>0</v>
      </c>
      <c r="AF42" s="21">
        <f t="shared" si="17"/>
        <v>0</v>
      </c>
      <c r="AG42" s="21">
        <f t="shared" si="18"/>
        <v>0</v>
      </c>
      <c r="AH42" s="21">
        <f t="shared" si="19"/>
        <v>0</v>
      </c>
      <c r="AI42" s="21">
        <f t="shared" si="20"/>
        <v>0</v>
      </c>
      <c r="AJ42" s="21">
        <f t="shared" si="21"/>
        <v>0</v>
      </c>
      <c r="AK42" s="21">
        <f t="shared" si="22"/>
        <v>0</v>
      </c>
      <c r="AL42" s="21">
        <f t="shared" si="23"/>
        <v>0</v>
      </c>
      <c r="AM42" s="23">
        <f t="shared" si="24"/>
        <v>0</v>
      </c>
    </row>
    <row r="43" spans="1:39" x14ac:dyDescent="0.25">
      <c r="A43" s="1" t="s">
        <v>72</v>
      </c>
      <c r="B43" t="s">
        <v>73</v>
      </c>
      <c r="C43" s="20" t="e">
        <f t="shared" si="4"/>
        <v>#REF!</v>
      </c>
      <c r="D43" s="21">
        <f t="shared" si="5"/>
        <v>0</v>
      </c>
      <c r="E43" s="21">
        <f t="shared" si="6"/>
        <v>0</v>
      </c>
      <c r="F43" s="21">
        <f t="shared" si="7"/>
        <v>0</v>
      </c>
      <c r="G43" s="21">
        <f t="shared" si="8"/>
        <v>0</v>
      </c>
      <c r="H43" s="27">
        <f t="shared" si="9"/>
        <v>0</v>
      </c>
      <c r="I43" s="21" t="e">
        <f>Aetna!I43+Anthem!I43+#REF!+Molina!I43+United!I43+Wellcare!I43</f>
        <v>#REF!</v>
      </c>
      <c r="J43" s="21" t="e">
        <f>Aetna!J43+Anthem!J43+#REF!+Molina!J43+United!J43+Wellcare!J43</f>
        <v>#REF!</v>
      </c>
      <c r="K43" s="21" t="e">
        <f>Aetna!K43+Anthem!K43+#REF!+Molina!K43+United!K43+Wellcare!K43</f>
        <v>#REF!</v>
      </c>
      <c r="L43" s="21" t="e">
        <f>Aetna!L43+Anthem!L43+#REF!+Molina!L43+United!L43+Wellcare!L43</f>
        <v>#REF!</v>
      </c>
      <c r="M43" s="21" t="e">
        <f>Aetna!M43+Anthem!M43+#REF!+Molina!M43+United!M43+Wellcare!M43</f>
        <v>#REF!</v>
      </c>
      <c r="N43" s="21" t="e">
        <f>Aetna!N43+Anthem!N43+#REF!+Molina!N43+United!N43+Wellcare!N43</f>
        <v>#REF!</v>
      </c>
      <c r="O43" s="21" t="e">
        <f>Aetna!O43+Anthem!O43+#REF!+Molina!O43+United!O43+Wellcare!O43</f>
        <v>#REF!</v>
      </c>
      <c r="P43" s="21" t="e">
        <f>Aetna!P43+Anthem!P43+#REF!+Molina!P43+United!P43+Wellcare!P43</f>
        <v>#REF!</v>
      </c>
      <c r="Q43" s="21" t="e">
        <f>Aetna!Q43+Anthem!Q43+#REF!+Molina!Q43+United!Q43+Wellcare!Q43</f>
        <v>#REF!</v>
      </c>
      <c r="R43" s="21" t="e">
        <f>Aetna!R43+Anthem!R43+#REF!+Molina!R43+United!R43+Wellcare!R43</f>
        <v>#REF!</v>
      </c>
      <c r="S43" s="21" t="e">
        <f>Aetna!S43+Anthem!S43+#REF!+Molina!S43+United!S43+Wellcare!S43</f>
        <v>#REF!</v>
      </c>
      <c r="T43" s="23" t="e">
        <f>Aetna!T43+Anthem!T43+#REF!+Molina!T43+United!T43+Wellcare!T43</f>
        <v>#REF!</v>
      </c>
      <c r="U43" s="24"/>
      <c r="V43" s="20" t="e">
        <f t="shared" si="10"/>
        <v>#REF!</v>
      </c>
      <c r="W43" s="21">
        <f t="shared" si="11"/>
        <v>0</v>
      </c>
      <c r="X43" s="21">
        <f t="shared" si="0"/>
        <v>0</v>
      </c>
      <c r="Y43" s="21">
        <f t="shared" si="1"/>
        <v>0</v>
      </c>
      <c r="Z43" s="21">
        <f t="shared" si="2"/>
        <v>0</v>
      </c>
      <c r="AA43" s="25">
        <f t="shared" si="12"/>
        <v>0</v>
      </c>
      <c r="AB43" s="26">
        <f t="shared" si="13"/>
        <v>0</v>
      </c>
      <c r="AC43" s="21">
        <f t="shared" si="14"/>
        <v>0</v>
      </c>
      <c r="AD43" s="21">
        <f t="shared" si="15"/>
        <v>0</v>
      </c>
      <c r="AE43" s="21">
        <f t="shared" si="16"/>
        <v>0</v>
      </c>
      <c r="AF43" s="21">
        <f t="shared" si="17"/>
        <v>0</v>
      </c>
      <c r="AG43" s="21">
        <f t="shared" si="18"/>
        <v>0</v>
      </c>
      <c r="AH43" s="21">
        <f t="shared" si="19"/>
        <v>0</v>
      </c>
      <c r="AI43" s="21">
        <f t="shared" si="20"/>
        <v>0</v>
      </c>
      <c r="AJ43" s="21">
        <f t="shared" si="21"/>
        <v>0</v>
      </c>
      <c r="AK43" s="21">
        <f t="shared" si="22"/>
        <v>0</v>
      </c>
      <c r="AL43" s="21">
        <f t="shared" si="23"/>
        <v>0</v>
      </c>
      <c r="AM43" s="23">
        <f t="shared" si="24"/>
        <v>0</v>
      </c>
    </row>
    <row r="44" spans="1:39" x14ac:dyDescent="0.25">
      <c r="A44" s="1" t="s">
        <v>74</v>
      </c>
      <c r="B44" t="s">
        <v>75</v>
      </c>
      <c r="C44" s="20" t="e">
        <f t="shared" si="4"/>
        <v>#REF!</v>
      </c>
      <c r="D44" s="21">
        <f t="shared" si="5"/>
        <v>0</v>
      </c>
      <c r="E44" s="21">
        <f t="shared" si="6"/>
        <v>0</v>
      </c>
      <c r="F44" s="21">
        <f t="shared" si="7"/>
        <v>0</v>
      </c>
      <c r="G44" s="21">
        <f t="shared" si="8"/>
        <v>0</v>
      </c>
      <c r="H44" s="27">
        <f t="shared" si="9"/>
        <v>0</v>
      </c>
      <c r="I44" s="21" t="e">
        <f>Aetna!I44+Anthem!I44+#REF!+Molina!I44+United!I44+Wellcare!I44</f>
        <v>#REF!</v>
      </c>
      <c r="J44" s="21" t="e">
        <f>Aetna!J44+Anthem!J44+#REF!+Molina!J44+United!J44+Wellcare!J44</f>
        <v>#REF!</v>
      </c>
      <c r="K44" s="21" t="e">
        <f>Aetna!K44+Anthem!K44+#REF!+Molina!K44+United!K44+Wellcare!K44</f>
        <v>#REF!</v>
      </c>
      <c r="L44" s="21" t="e">
        <f>Aetna!L44+Anthem!L44+#REF!+Molina!L44+United!L44+Wellcare!L44</f>
        <v>#REF!</v>
      </c>
      <c r="M44" s="21" t="e">
        <f>Aetna!M44+Anthem!M44+#REF!+Molina!M44+United!M44+Wellcare!M44</f>
        <v>#REF!</v>
      </c>
      <c r="N44" s="21" t="e">
        <f>Aetna!N44+Anthem!N44+#REF!+Molina!N44+United!N44+Wellcare!N44</f>
        <v>#REF!</v>
      </c>
      <c r="O44" s="21" t="e">
        <f>Aetna!O44+Anthem!O44+#REF!+Molina!O44+United!O44+Wellcare!O44</f>
        <v>#REF!</v>
      </c>
      <c r="P44" s="21" t="e">
        <f>Aetna!P44+Anthem!P44+#REF!+Molina!P44+United!P44+Wellcare!P44</f>
        <v>#REF!</v>
      </c>
      <c r="Q44" s="21" t="e">
        <f>Aetna!Q44+Anthem!Q44+#REF!+Molina!Q44+United!Q44+Wellcare!Q44</f>
        <v>#REF!</v>
      </c>
      <c r="R44" s="21" t="e">
        <f>Aetna!R44+Anthem!R44+#REF!+Molina!R44+United!R44+Wellcare!R44</f>
        <v>#REF!</v>
      </c>
      <c r="S44" s="21" t="e">
        <f>Aetna!S44+Anthem!S44+#REF!+Molina!S44+United!S44+Wellcare!S44</f>
        <v>#REF!</v>
      </c>
      <c r="T44" s="23" t="e">
        <f>Aetna!T44+Anthem!T44+#REF!+Molina!T44+United!T44+Wellcare!T44</f>
        <v>#REF!</v>
      </c>
      <c r="U44" s="24"/>
      <c r="V44" s="20" t="e">
        <f t="shared" si="10"/>
        <v>#REF!</v>
      </c>
      <c r="W44" s="21">
        <f t="shared" si="11"/>
        <v>0</v>
      </c>
      <c r="X44" s="21">
        <f t="shared" si="0"/>
        <v>0</v>
      </c>
      <c r="Y44" s="21">
        <f t="shared" si="1"/>
        <v>0</v>
      </c>
      <c r="Z44" s="21">
        <f t="shared" si="2"/>
        <v>0</v>
      </c>
      <c r="AA44" s="25">
        <f t="shared" si="12"/>
        <v>0</v>
      </c>
      <c r="AB44" s="26">
        <f t="shared" si="13"/>
        <v>0</v>
      </c>
      <c r="AC44" s="21">
        <f t="shared" si="14"/>
        <v>0</v>
      </c>
      <c r="AD44" s="21">
        <f t="shared" si="15"/>
        <v>0</v>
      </c>
      <c r="AE44" s="21">
        <f t="shared" si="16"/>
        <v>0</v>
      </c>
      <c r="AF44" s="21">
        <f t="shared" si="17"/>
        <v>0</v>
      </c>
      <c r="AG44" s="21">
        <f t="shared" si="18"/>
        <v>0</v>
      </c>
      <c r="AH44" s="21">
        <f t="shared" si="19"/>
        <v>0</v>
      </c>
      <c r="AI44" s="21">
        <f t="shared" si="20"/>
        <v>0</v>
      </c>
      <c r="AJ44" s="21">
        <f t="shared" si="21"/>
        <v>0</v>
      </c>
      <c r="AK44" s="21">
        <f t="shared" si="22"/>
        <v>0</v>
      </c>
      <c r="AL44" s="21">
        <f t="shared" si="23"/>
        <v>0</v>
      </c>
      <c r="AM44" s="23">
        <f t="shared" si="24"/>
        <v>0</v>
      </c>
    </row>
    <row r="45" spans="1:39" x14ac:dyDescent="0.25">
      <c r="A45" s="1" t="s">
        <v>76</v>
      </c>
      <c r="B45" t="s">
        <v>77</v>
      </c>
      <c r="C45" s="20" t="e">
        <f t="shared" si="4"/>
        <v>#REF!</v>
      </c>
      <c r="D45" s="21">
        <f t="shared" si="5"/>
        <v>0</v>
      </c>
      <c r="E45" s="21">
        <f t="shared" si="6"/>
        <v>0</v>
      </c>
      <c r="F45" s="21">
        <f t="shared" si="7"/>
        <v>0</v>
      </c>
      <c r="G45" s="21">
        <f t="shared" si="8"/>
        <v>0</v>
      </c>
      <c r="H45" s="27">
        <f t="shared" si="9"/>
        <v>0</v>
      </c>
      <c r="I45" s="21" t="e">
        <f>Aetna!I45+Anthem!I45+#REF!+Molina!I45+United!I45+Wellcare!I45</f>
        <v>#REF!</v>
      </c>
      <c r="J45" s="21" t="e">
        <f>Aetna!J45+Anthem!J45+#REF!+Molina!J45+United!J45+Wellcare!J45</f>
        <v>#REF!</v>
      </c>
      <c r="K45" s="21" t="e">
        <f>Aetna!K45+Anthem!K45+#REF!+Molina!K45+United!K45+Wellcare!K45</f>
        <v>#REF!</v>
      </c>
      <c r="L45" s="21" t="e">
        <f>Aetna!L45+Anthem!L45+#REF!+Molina!L45+United!L45+Wellcare!L45</f>
        <v>#REF!</v>
      </c>
      <c r="M45" s="21" t="e">
        <f>Aetna!M45+Anthem!M45+#REF!+Molina!M45+United!M45+Wellcare!M45</f>
        <v>#REF!</v>
      </c>
      <c r="N45" s="21" t="e">
        <f>Aetna!N45+Anthem!N45+#REF!+Molina!N45+United!N45+Wellcare!N45</f>
        <v>#REF!</v>
      </c>
      <c r="O45" s="21" t="e">
        <f>Aetna!O45+Anthem!O45+#REF!+Molina!O45+United!O45+Wellcare!O45</f>
        <v>#REF!</v>
      </c>
      <c r="P45" s="21" t="e">
        <f>Aetna!P45+Anthem!P45+#REF!+Molina!P45+United!P45+Wellcare!P45</f>
        <v>#REF!</v>
      </c>
      <c r="Q45" s="21" t="e">
        <f>Aetna!Q45+Anthem!Q45+#REF!+Molina!Q45+United!Q45+Wellcare!Q45</f>
        <v>#REF!</v>
      </c>
      <c r="R45" s="21" t="e">
        <f>Aetna!R45+Anthem!R45+#REF!+Molina!R45+United!R45+Wellcare!R45</f>
        <v>#REF!</v>
      </c>
      <c r="S45" s="21" t="e">
        <f>Aetna!S45+Anthem!S45+#REF!+Molina!S45+United!S45+Wellcare!S45</f>
        <v>#REF!</v>
      </c>
      <c r="T45" s="23" t="e">
        <f>Aetna!T45+Anthem!T45+#REF!+Molina!T45+United!T45+Wellcare!T45</f>
        <v>#REF!</v>
      </c>
      <c r="U45" s="24"/>
      <c r="V45" s="20" t="e">
        <f t="shared" si="10"/>
        <v>#REF!</v>
      </c>
      <c r="W45" s="21">
        <f t="shared" si="11"/>
        <v>0</v>
      </c>
      <c r="X45" s="21">
        <f t="shared" si="0"/>
        <v>0</v>
      </c>
      <c r="Y45" s="21">
        <f t="shared" si="1"/>
        <v>0</v>
      </c>
      <c r="Z45" s="21">
        <f t="shared" si="2"/>
        <v>0</v>
      </c>
      <c r="AA45" s="25">
        <f t="shared" si="12"/>
        <v>0</v>
      </c>
      <c r="AB45" s="26">
        <f t="shared" si="13"/>
        <v>0</v>
      </c>
      <c r="AC45" s="21">
        <f t="shared" si="14"/>
        <v>0</v>
      </c>
      <c r="AD45" s="21">
        <f t="shared" si="15"/>
        <v>0</v>
      </c>
      <c r="AE45" s="21">
        <f t="shared" si="16"/>
        <v>0</v>
      </c>
      <c r="AF45" s="21">
        <f t="shared" si="17"/>
        <v>0</v>
      </c>
      <c r="AG45" s="21">
        <f t="shared" si="18"/>
        <v>0</v>
      </c>
      <c r="AH45" s="21">
        <f t="shared" si="19"/>
        <v>0</v>
      </c>
      <c r="AI45" s="21">
        <f t="shared" si="20"/>
        <v>0</v>
      </c>
      <c r="AJ45" s="21">
        <f t="shared" si="21"/>
        <v>0</v>
      </c>
      <c r="AK45" s="21">
        <f t="shared" si="22"/>
        <v>0</v>
      </c>
      <c r="AL45" s="21">
        <f t="shared" si="23"/>
        <v>0</v>
      </c>
      <c r="AM45" s="23">
        <f t="shared" si="24"/>
        <v>0</v>
      </c>
    </row>
    <row r="46" spans="1:39" x14ac:dyDescent="0.25">
      <c r="A46" s="1" t="s">
        <v>78</v>
      </c>
      <c r="B46" t="s">
        <v>79</v>
      </c>
      <c r="C46" s="20" t="e">
        <f t="shared" si="4"/>
        <v>#REF!</v>
      </c>
      <c r="D46" s="21">
        <f t="shared" si="5"/>
        <v>0</v>
      </c>
      <c r="E46" s="21">
        <f t="shared" si="6"/>
        <v>0</v>
      </c>
      <c r="F46" s="21">
        <f t="shared" si="7"/>
        <v>0</v>
      </c>
      <c r="G46" s="21">
        <f t="shared" si="8"/>
        <v>0</v>
      </c>
      <c r="H46" s="27">
        <f t="shared" si="9"/>
        <v>0</v>
      </c>
      <c r="I46" s="21" t="e">
        <f>Aetna!I46+Anthem!I46+#REF!+Molina!I46+United!I46+Wellcare!I46</f>
        <v>#REF!</v>
      </c>
      <c r="J46" s="21" t="e">
        <f>Aetna!J46+Anthem!J46+#REF!+Molina!J46+United!J46+Wellcare!J46</f>
        <v>#REF!</v>
      </c>
      <c r="K46" s="21" t="e">
        <f>Aetna!K46+Anthem!K46+#REF!+Molina!K46+United!K46+Wellcare!K46</f>
        <v>#REF!</v>
      </c>
      <c r="L46" s="21" t="e">
        <f>Aetna!L46+Anthem!L46+#REF!+Molina!L46+United!L46+Wellcare!L46</f>
        <v>#REF!</v>
      </c>
      <c r="M46" s="21" t="e">
        <f>Aetna!M46+Anthem!M46+#REF!+Molina!M46+United!M46+Wellcare!M46</f>
        <v>#REF!</v>
      </c>
      <c r="N46" s="21" t="e">
        <f>Aetna!N46+Anthem!N46+#REF!+Molina!N46+United!N46+Wellcare!N46</f>
        <v>#REF!</v>
      </c>
      <c r="O46" s="21" t="e">
        <f>Aetna!O46+Anthem!O46+#REF!+Molina!O46+United!O46+Wellcare!O46</f>
        <v>#REF!</v>
      </c>
      <c r="P46" s="21" t="e">
        <f>Aetna!P46+Anthem!P46+#REF!+Molina!P46+United!P46+Wellcare!P46</f>
        <v>#REF!</v>
      </c>
      <c r="Q46" s="21" t="e">
        <f>Aetna!Q46+Anthem!Q46+#REF!+Molina!Q46+United!Q46+Wellcare!Q46</f>
        <v>#REF!</v>
      </c>
      <c r="R46" s="21" t="e">
        <f>Aetna!R46+Anthem!R46+#REF!+Molina!R46+United!R46+Wellcare!R46</f>
        <v>#REF!</v>
      </c>
      <c r="S46" s="21" t="e">
        <f>Aetna!S46+Anthem!S46+#REF!+Molina!S46+United!S46+Wellcare!S46</f>
        <v>#REF!</v>
      </c>
      <c r="T46" s="23" t="e">
        <f>Aetna!T46+Anthem!T46+#REF!+Molina!T46+United!T46+Wellcare!T46</f>
        <v>#REF!</v>
      </c>
      <c r="U46" s="24"/>
      <c r="V46" s="20" t="e">
        <f t="shared" si="10"/>
        <v>#REF!</v>
      </c>
      <c r="W46" s="21">
        <f t="shared" si="11"/>
        <v>0</v>
      </c>
      <c r="X46" s="21">
        <f t="shared" si="0"/>
        <v>0</v>
      </c>
      <c r="Y46" s="21">
        <f t="shared" si="1"/>
        <v>0</v>
      </c>
      <c r="Z46" s="21">
        <f t="shared" si="2"/>
        <v>0</v>
      </c>
      <c r="AA46" s="25">
        <f t="shared" si="12"/>
        <v>0</v>
      </c>
      <c r="AB46" s="26">
        <f t="shared" si="13"/>
        <v>0</v>
      </c>
      <c r="AC46" s="21">
        <f t="shared" si="14"/>
        <v>0</v>
      </c>
      <c r="AD46" s="21">
        <f t="shared" si="15"/>
        <v>0</v>
      </c>
      <c r="AE46" s="21">
        <f t="shared" si="16"/>
        <v>0</v>
      </c>
      <c r="AF46" s="21">
        <f t="shared" si="17"/>
        <v>0</v>
      </c>
      <c r="AG46" s="21">
        <f t="shared" si="18"/>
        <v>0</v>
      </c>
      <c r="AH46" s="21">
        <f t="shared" si="19"/>
        <v>0</v>
      </c>
      <c r="AI46" s="21">
        <f t="shared" si="20"/>
        <v>0</v>
      </c>
      <c r="AJ46" s="21">
        <f t="shared" si="21"/>
        <v>0</v>
      </c>
      <c r="AK46" s="21">
        <f t="shared" si="22"/>
        <v>0</v>
      </c>
      <c r="AL46" s="21">
        <f t="shared" si="23"/>
        <v>0</v>
      </c>
      <c r="AM46" s="23">
        <f t="shared" si="24"/>
        <v>0</v>
      </c>
    </row>
    <row r="47" spans="1:39" x14ac:dyDescent="0.25">
      <c r="A47" s="1" t="s">
        <v>80</v>
      </c>
      <c r="B47" t="s">
        <v>81</v>
      </c>
      <c r="C47" s="20" t="e">
        <f t="shared" si="4"/>
        <v>#REF!</v>
      </c>
      <c r="D47" s="21">
        <f t="shared" si="5"/>
        <v>0</v>
      </c>
      <c r="E47" s="21">
        <f t="shared" si="6"/>
        <v>0</v>
      </c>
      <c r="F47" s="21">
        <f t="shared" si="7"/>
        <v>0</v>
      </c>
      <c r="G47" s="21">
        <f t="shared" si="8"/>
        <v>0</v>
      </c>
      <c r="H47" s="27">
        <f t="shared" si="9"/>
        <v>0</v>
      </c>
      <c r="I47" s="21" t="e">
        <f>Aetna!I47+Anthem!I47+#REF!+Molina!I47+United!I47+Wellcare!I47</f>
        <v>#REF!</v>
      </c>
      <c r="J47" s="21" t="e">
        <f>Aetna!J47+Anthem!J47+#REF!+Molina!J47+United!J47+Wellcare!J47</f>
        <v>#REF!</v>
      </c>
      <c r="K47" s="21" t="e">
        <f>Aetna!K47+Anthem!K47+#REF!+Molina!K47+United!K47+Wellcare!K47</f>
        <v>#REF!</v>
      </c>
      <c r="L47" s="21" t="e">
        <f>Aetna!L47+Anthem!L47+#REF!+Molina!L47+United!L47+Wellcare!L47</f>
        <v>#REF!</v>
      </c>
      <c r="M47" s="21" t="e">
        <f>Aetna!M47+Anthem!M47+#REF!+Molina!M47+United!M47+Wellcare!M47</f>
        <v>#REF!</v>
      </c>
      <c r="N47" s="21" t="e">
        <f>Aetna!N47+Anthem!N47+#REF!+Molina!N47+United!N47+Wellcare!N47</f>
        <v>#REF!</v>
      </c>
      <c r="O47" s="21" t="e">
        <f>Aetna!O47+Anthem!O47+#REF!+Molina!O47+United!O47+Wellcare!O47</f>
        <v>#REF!</v>
      </c>
      <c r="P47" s="21" t="e">
        <f>Aetna!P47+Anthem!P47+#REF!+Molina!P47+United!P47+Wellcare!P47</f>
        <v>#REF!</v>
      </c>
      <c r="Q47" s="21" t="e">
        <f>Aetna!Q47+Anthem!Q47+#REF!+Molina!Q47+United!Q47+Wellcare!Q47</f>
        <v>#REF!</v>
      </c>
      <c r="R47" s="21" t="e">
        <f>Aetna!R47+Anthem!R47+#REF!+Molina!R47+United!R47+Wellcare!R47</f>
        <v>#REF!</v>
      </c>
      <c r="S47" s="21" t="e">
        <f>Aetna!S47+Anthem!S47+#REF!+Molina!S47+United!S47+Wellcare!S47</f>
        <v>#REF!</v>
      </c>
      <c r="T47" s="23" t="e">
        <f>Aetna!T47+Anthem!T47+#REF!+Molina!T47+United!T47+Wellcare!T47</f>
        <v>#REF!</v>
      </c>
      <c r="U47" s="24"/>
      <c r="V47" s="20" t="e">
        <f t="shared" si="10"/>
        <v>#REF!</v>
      </c>
      <c r="W47" s="21">
        <f t="shared" si="11"/>
        <v>0</v>
      </c>
      <c r="X47" s="21">
        <f t="shared" si="0"/>
        <v>0</v>
      </c>
      <c r="Y47" s="21">
        <f t="shared" si="1"/>
        <v>0</v>
      </c>
      <c r="Z47" s="21">
        <f t="shared" si="2"/>
        <v>0</v>
      </c>
      <c r="AA47" s="25">
        <f t="shared" si="12"/>
        <v>0</v>
      </c>
      <c r="AB47" s="26">
        <f t="shared" si="13"/>
        <v>0</v>
      </c>
      <c r="AC47" s="21">
        <f t="shared" si="14"/>
        <v>0</v>
      </c>
      <c r="AD47" s="21">
        <f t="shared" si="15"/>
        <v>0</v>
      </c>
      <c r="AE47" s="21">
        <f t="shared" si="16"/>
        <v>0</v>
      </c>
      <c r="AF47" s="21">
        <f t="shared" si="17"/>
        <v>0</v>
      </c>
      <c r="AG47" s="21">
        <f t="shared" si="18"/>
        <v>0</v>
      </c>
      <c r="AH47" s="21">
        <f t="shared" si="19"/>
        <v>0</v>
      </c>
      <c r="AI47" s="21">
        <f t="shared" si="20"/>
        <v>0</v>
      </c>
      <c r="AJ47" s="21">
        <f t="shared" si="21"/>
        <v>0</v>
      </c>
      <c r="AK47" s="21">
        <f t="shared" si="22"/>
        <v>0</v>
      </c>
      <c r="AL47" s="21">
        <f t="shared" si="23"/>
        <v>0</v>
      </c>
      <c r="AM47" s="23">
        <f t="shared" si="24"/>
        <v>0</v>
      </c>
    </row>
    <row r="48" spans="1:39" x14ac:dyDescent="0.25">
      <c r="A48" s="1" t="s">
        <v>82</v>
      </c>
      <c r="B48" t="s">
        <v>83</v>
      </c>
      <c r="C48" s="20" t="e">
        <f t="shared" si="4"/>
        <v>#REF!</v>
      </c>
      <c r="D48" s="21">
        <f t="shared" si="5"/>
        <v>0</v>
      </c>
      <c r="E48" s="21">
        <f t="shared" si="6"/>
        <v>0</v>
      </c>
      <c r="F48" s="21">
        <f t="shared" si="7"/>
        <v>0</v>
      </c>
      <c r="G48" s="21">
        <f t="shared" si="8"/>
        <v>0</v>
      </c>
      <c r="H48" s="27">
        <f t="shared" si="9"/>
        <v>0</v>
      </c>
      <c r="I48" s="21" t="e">
        <f>Aetna!I48+Anthem!I48+#REF!+Molina!I48+United!I48+Wellcare!I48</f>
        <v>#REF!</v>
      </c>
      <c r="J48" s="21" t="e">
        <f>Aetna!J48+Anthem!J48+#REF!+Molina!J48+United!J48+Wellcare!J48</f>
        <v>#REF!</v>
      </c>
      <c r="K48" s="21" t="e">
        <f>Aetna!K48+Anthem!K48+#REF!+Molina!K48+United!K48+Wellcare!K48</f>
        <v>#REF!</v>
      </c>
      <c r="L48" s="21" t="e">
        <f>Aetna!L48+Anthem!L48+#REF!+Molina!L48+United!L48+Wellcare!L48</f>
        <v>#REF!</v>
      </c>
      <c r="M48" s="21" t="e">
        <f>Aetna!M48+Anthem!M48+#REF!+Molina!M48+United!M48+Wellcare!M48</f>
        <v>#REF!</v>
      </c>
      <c r="N48" s="21" t="e">
        <f>Aetna!N48+Anthem!N48+#REF!+Molina!N48+United!N48+Wellcare!N48</f>
        <v>#REF!</v>
      </c>
      <c r="O48" s="21" t="e">
        <f>Aetna!O48+Anthem!O48+#REF!+Molina!O48+United!O48+Wellcare!O48</f>
        <v>#REF!</v>
      </c>
      <c r="P48" s="21" t="e">
        <f>Aetna!P48+Anthem!P48+#REF!+Molina!P48+United!P48+Wellcare!P48</f>
        <v>#REF!</v>
      </c>
      <c r="Q48" s="21" t="e">
        <f>Aetna!Q48+Anthem!Q48+#REF!+Molina!Q48+United!Q48+Wellcare!Q48</f>
        <v>#REF!</v>
      </c>
      <c r="R48" s="21" t="e">
        <f>Aetna!R48+Anthem!R48+#REF!+Molina!R48+United!R48+Wellcare!R48</f>
        <v>#REF!</v>
      </c>
      <c r="S48" s="21" t="e">
        <f>Aetna!S48+Anthem!S48+#REF!+Molina!S48+United!S48+Wellcare!S48</f>
        <v>#REF!</v>
      </c>
      <c r="T48" s="23" t="e">
        <f>Aetna!T48+Anthem!T48+#REF!+Molina!T48+United!T48+Wellcare!T48</f>
        <v>#REF!</v>
      </c>
      <c r="U48" s="24"/>
      <c r="V48" s="20" t="e">
        <f t="shared" si="10"/>
        <v>#REF!</v>
      </c>
      <c r="W48" s="21">
        <f t="shared" si="11"/>
        <v>0</v>
      </c>
      <c r="X48" s="21">
        <f t="shared" si="0"/>
        <v>0</v>
      </c>
      <c r="Y48" s="21">
        <f t="shared" si="1"/>
        <v>0</v>
      </c>
      <c r="Z48" s="21">
        <f t="shared" si="2"/>
        <v>0</v>
      </c>
      <c r="AA48" s="25">
        <f t="shared" si="12"/>
        <v>0</v>
      </c>
      <c r="AB48" s="26">
        <f t="shared" si="13"/>
        <v>0</v>
      </c>
      <c r="AC48" s="21">
        <f t="shared" si="14"/>
        <v>0</v>
      </c>
      <c r="AD48" s="21">
        <f t="shared" si="15"/>
        <v>0</v>
      </c>
      <c r="AE48" s="21">
        <f t="shared" si="16"/>
        <v>0</v>
      </c>
      <c r="AF48" s="21">
        <f t="shared" si="17"/>
        <v>0</v>
      </c>
      <c r="AG48" s="21">
        <f t="shared" si="18"/>
        <v>0</v>
      </c>
      <c r="AH48" s="21">
        <f t="shared" si="19"/>
        <v>0</v>
      </c>
      <c r="AI48" s="21">
        <f t="shared" si="20"/>
        <v>0</v>
      </c>
      <c r="AJ48" s="21">
        <f t="shared" si="21"/>
        <v>0</v>
      </c>
      <c r="AK48" s="21">
        <f t="shared" si="22"/>
        <v>0</v>
      </c>
      <c r="AL48" s="21">
        <f t="shared" si="23"/>
        <v>0</v>
      </c>
      <c r="AM48" s="23">
        <f t="shared" si="24"/>
        <v>0</v>
      </c>
    </row>
    <row r="49" spans="1:39" x14ac:dyDescent="0.25">
      <c r="A49" s="1" t="s">
        <v>84</v>
      </c>
      <c r="B49" t="s">
        <v>85</v>
      </c>
      <c r="C49" s="20" t="e">
        <f t="shared" si="4"/>
        <v>#REF!</v>
      </c>
      <c r="D49" s="21">
        <f t="shared" si="5"/>
        <v>0</v>
      </c>
      <c r="E49" s="21">
        <f t="shared" si="6"/>
        <v>0</v>
      </c>
      <c r="F49" s="21">
        <f t="shared" si="7"/>
        <v>0</v>
      </c>
      <c r="G49" s="21">
        <f t="shared" si="8"/>
        <v>0</v>
      </c>
      <c r="H49" s="27">
        <f t="shared" si="9"/>
        <v>0</v>
      </c>
      <c r="I49" s="21" t="e">
        <f>Aetna!I49+Anthem!I49+#REF!+Molina!I49+United!I49+Wellcare!I49</f>
        <v>#REF!</v>
      </c>
      <c r="J49" s="21" t="e">
        <f>Aetna!J49+Anthem!J49+#REF!+Molina!J49+United!J49+Wellcare!J49</f>
        <v>#REF!</v>
      </c>
      <c r="K49" s="21" t="e">
        <f>Aetna!K49+Anthem!K49+#REF!+Molina!K49+United!K49+Wellcare!K49</f>
        <v>#REF!</v>
      </c>
      <c r="L49" s="21" t="e">
        <f>Aetna!L49+Anthem!L49+#REF!+Molina!L49+United!L49+Wellcare!L49</f>
        <v>#REF!</v>
      </c>
      <c r="M49" s="21" t="e">
        <f>Aetna!M49+Anthem!M49+#REF!+Molina!M49+United!M49+Wellcare!M49</f>
        <v>#REF!</v>
      </c>
      <c r="N49" s="21" t="e">
        <f>Aetna!N49+Anthem!N49+#REF!+Molina!N49+United!N49+Wellcare!N49</f>
        <v>#REF!</v>
      </c>
      <c r="O49" s="21" t="e">
        <f>Aetna!O49+Anthem!O49+#REF!+Molina!O49+United!O49+Wellcare!O49</f>
        <v>#REF!</v>
      </c>
      <c r="P49" s="21" t="e">
        <f>Aetna!P49+Anthem!P49+#REF!+Molina!P49+United!P49+Wellcare!P49</f>
        <v>#REF!</v>
      </c>
      <c r="Q49" s="21" t="e">
        <f>Aetna!Q49+Anthem!Q49+#REF!+Molina!Q49+United!Q49+Wellcare!Q49</f>
        <v>#REF!</v>
      </c>
      <c r="R49" s="21" t="e">
        <f>Aetna!R49+Anthem!R49+#REF!+Molina!R49+United!R49+Wellcare!R49</f>
        <v>#REF!</v>
      </c>
      <c r="S49" s="21" t="e">
        <f>Aetna!S49+Anthem!S49+#REF!+Molina!S49+United!S49+Wellcare!S49</f>
        <v>#REF!</v>
      </c>
      <c r="T49" s="23" t="e">
        <f>Aetna!T49+Anthem!T49+#REF!+Molina!T49+United!T49+Wellcare!T49</f>
        <v>#REF!</v>
      </c>
      <c r="U49" s="24"/>
      <c r="V49" s="20" t="e">
        <f t="shared" si="10"/>
        <v>#REF!</v>
      </c>
      <c r="W49" s="21">
        <f t="shared" si="11"/>
        <v>0</v>
      </c>
      <c r="X49" s="21">
        <f t="shared" si="0"/>
        <v>0</v>
      </c>
      <c r="Y49" s="21">
        <f t="shared" si="1"/>
        <v>0</v>
      </c>
      <c r="Z49" s="21">
        <f t="shared" si="2"/>
        <v>0</v>
      </c>
      <c r="AA49" s="25">
        <f t="shared" si="12"/>
        <v>0</v>
      </c>
      <c r="AB49" s="26">
        <f t="shared" si="13"/>
        <v>0</v>
      </c>
      <c r="AC49" s="21">
        <f t="shared" si="14"/>
        <v>0</v>
      </c>
      <c r="AD49" s="21">
        <f t="shared" si="15"/>
        <v>0</v>
      </c>
      <c r="AE49" s="21">
        <f t="shared" si="16"/>
        <v>0</v>
      </c>
      <c r="AF49" s="21">
        <f t="shared" si="17"/>
        <v>0</v>
      </c>
      <c r="AG49" s="21">
        <f t="shared" si="18"/>
        <v>0</v>
      </c>
      <c r="AH49" s="21">
        <f t="shared" si="19"/>
        <v>0</v>
      </c>
      <c r="AI49" s="21">
        <f t="shared" si="20"/>
        <v>0</v>
      </c>
      <c r="AJ49" s="21">
        <f t="shared" si="21"/>
        <v>0</v>
      </c>
      <c r="AK49" s="21">
        <f t="shared" si="22"/>
        <v>0</v>
      </c>
      <c r="AL49" s="21">
        <f t="shared" si="23"/>
        <v>0</v>
      </c>
      <c r="AM49" s="23">
        <f t="shared" si="24"/>
        <v>0</v>
      </c>
    </row>
    <row r="50" spans="1:39" x14ac:dyDescent="0.25">
      <c r="A50" s="1" t="s">
        <v>86</v>
      </c>
      <c r="B50" t="s">
        <v>87</v>
      </c>
      <c r="C50" s="20" t="e">
        <f t="shared" si="4"/>
        <v>#REF!</v>
      </c>
      <c r="D50" s="21">
        <f t="shared" si="5"/>
        <v>0</v>
      </c>
      <c r="E50" s="21">
        <f t="shared" si="6"/>
        <v>0</v>
      </c>
      <c r="F50" s="21">
        <f t="shared" si="7"/>
        <v>0</v>
      </c>
      <c r="G50" s="21">
        <f t="shared" si="8"/>
        <v>0</v>
      </c>
      <c r="H50" s="27">
        <f t="shared" si="9"/>
        <v>0</v>
      </c>
      <c r="I50" s="21" t="e">
        <f>Aetna!I50+Anthem!I50+#REF!+Molina!I50+United!I50+Wellcare!I50</f>
        <v>#REF!</v>
      </c>
      <c r="J50" s="21" t="e">
        <f>Aetna!J50+Anthem!J50+#REF!+Molina!J50+United!J50+Wellcare!J50</f>
        <v>#REF!</v>
      </c>
      <c r="K50" s="21" t="e">
        <f>Aetna!K50+Anthem!K50+#REF!+Molina!K50+United!K50+Wellcare!K50</f>
        <v>#REF!</v>
      </c>
      <c r="L50" s="21" t="e">
        <f>Aetna!L50+Anthem!L50+#REF!+Molina!L50+United!L50+Wellcare!L50</f>
        <v>#REF!</v>
      </c>
      <c r="M50" s="21" t="e">
        <f>Aetna!M50+Anthem!M50+#REF!+Molina!M50+United!M50+Wellcare!M50</f>
        <v>#REF!</v>
      </c>
      <c r="N50" s="21" t="e">
        <f>Aetna!N50+Anthem!N50+#REF!+Molina!N50+United!N50+Wellcare!N50</f>
        <v>#REF!</v>
      </c>
      <c r="O50" s="21" t="e">
        <f>Aetna!O50+Anthem!O50+#REF!+Molina!O50+United!O50+Wellcare!O50</f>
        <v>#REF!</v>
      </c>
      <c r="P50" s="21" t="e">
        <f>Aetna!P50+Anthem!P50+#REF!+Molina!P50+United!P50+Wellcare!P50</f>
        <v>#REF!</v>
      </c>
      <c r="Q50" s="21" t="e">
        <f>Aetna!Q50+Anthem!Q50+#REF!+Molina!Q50+United!Q50+Wellcare!Q50</f>
        <v>#REF!</v>
      </c>
      <c r="R50" s="21" t="e">
        <f>Aetna!R50+Anthem!R50+#REF!+Molina!R50+United!R50+Wellcare!R50</f>
        <v>#REF!</v>
      </c>
      <c r="S50" s="21" t="e">
        <f>Aetna!S50+Anthem!S50+#REF!+Molina!S50+United!S50+Wellcare!S50</f>
        <v>#REF!</v>
      </c>
      <c r="T50" s="23" t="e">
        <f>Aetna!T50+Anthem!T50+#REF!+Molina!T50+United!T50+Wellcare!T50</f>
        <v>#REF!</v>
      </c>
      <c r="U50" s="24"/>
      <c r="V50" s="20" t="e">
        <f t="shared" si="10"/>
        <v>#REF!</v>
      </c>
      <c r="W50" s="21">
        <f t="shared" si="11"/>
        <v>0</v>
      </c>
      <c r="X50" s="21">
        <f t="shared" si="0"/>
        <v>0</v>
      </c>
      <c r="Y50" s="21">
        <f t="shared" si="1"/>
        <v>0</v>
      </c>
      <c r="Z50" s="21">
        <f t="shared" si="2"/>
        <v>0</v>
      </c>
      <c r="AA50" s="25">
        <f t="shared" si="12"/>
        <v>0</v>
      </c>
      <c r="AB50" s="26">
        <f t="shared" si="13"/>
        <v>0</v>
      </c>
      <c r="AC50" s="21">
        <f t="shared" si="14"/>
        <v>0</v>
      </c>
      <c r="AD50" s="21">
        <f t="shared" si="15"/>
        <v>0</v>
      </c>
      <c r="AE50" s="21">
        <f t="shared" si="16"/>
        <v>0</v>
      </c>
      <c r="AF50" s="21">
        <f t="shared" si="17"/>
        <v>0</v>
      </c>
      <c r="AG50" s="21">
        <f t="shared" si="18"/>
        <v>0</v>
      </c>
      <c r="AH50" s="21">
        <f t="shared" si="19"/>
        <v>0</v>
      </c>
      <c r="AI50" s="21">
        <f t="shared" si="20"/>
        <v>0</v>
      </c>
      <c r="AJ50" s="21">
        <f t="shared" si="21"/>
        <v>0</v>
      </c>
      <c r="AK50" s="21">
        <f t="shared" si="22"/>
        <v>0</v>
      </c>
      <c r="AL50" s="21">
        <f t="shared" si="23"/>
        <v>0</v>
      </c>
      <c r="AM50" s="23">
        <f t="shared" si="24"/>
        <v>0</v>
      </c>
    </row>
    <row r="51" spans="1:39" ht="9.75" customHeight="1" x14ac:dyDescent="0.25">
      <c r="B51"/>
      <c r="C51" s="28"/>
      <c r="D51" s="24"/>
      <c r="E51" s="24"/>
      <c r="F51" s="24"/>
      <c r="G51" s="24"/>
      <c r="H51" s="22"/>
      <c r="I51" s="24"/>
      <c r="J51" s="24"/>
      <c r="K51" s="24"/>
      <c r="L51" s="24"/>
      <c r="M51" s="24"/>
      <c r="N51" s="29"/>
      <c r="O51" s="24"/>
      <c r="P51" s="24"/>
      <c r="Q51" s="24"/>
      <c r="R51" s="24"/>
      <c r="S51" s="24"/>
      <c r="T51" s="30"/>
      <c r="U51" s="24"/>
      <c r="V51" s="28"/>
      <c r="W51" s="24"/>
      <c r="X51" s="24"/>
      <c r="Y51" s="24"/>
      <c r="Z51" s="24"/>
      <c r="AA51" s="25"/>
      <c r="AB51" s="31"/>
      <c r="AC51" s="24"/>
      <c r="AD51" s="24"/>
      <c r="AE51" s="24"/>
      <c r="AF51" s="24"/>
      <c r="AG51" s="29"/>
      <c r="AH51" s="24"/>
      <c r="AI51" s="24"/>
      <c r="AJ51" s="24"/>
      <c r="AK51" s="24"/>
      <c r="AL51" s="24"/>
      <c r="AM51" s="30"/>
    </row>
    <row r="52" spans="1:39" x14ac:dyDescent="0.25">
      <c r="B52" s="13" t="s">
        <v>88</v>
      </c>
      <c r="C52" s="32" t="e">
        <f>SUM(C17:C51)</f>
        <v>#REF!</v>
      </c>
      <c r="D52" s="33">
        <f>SUM(D17:D51)</f>
        <v>0</v>
      </c>
      <c r="E52" s="33">
        <f>SUM(E17:E51)</f>
        <v>0</v>
      </c>
      <c r="F52" s="33">
        <f>SUM(F17:F51)</f>
        <v>0</v>
      </c>
      <c r="G52" s="33">
        <f>SUM(G17:G51)</f>
        <v>0</v>
      </c>
      <c r="H52" s="34">
        <f>IFERROR((G52-F52)/F52,0)</f>
        <v>0</v>
      </c>
      <c r="I52" s="33" t="e">
        <f t="shared" ref="I52:T52" si="25">SUM(I17:I51)</f>
        <v>#REF!</v>
      </c>
      <c r="J52" s="33" t="e">
        <f t="shared" si="25"/>
        <v>#REF!</v>
      </c>
      <c r="K52" s="33" t="e">
        <f t="shared" si="25"/>
        <v>#REF!</v>
      </c>
      <c r="L52" s="33" t="e">
        <f t="shared" si="25"/>
        <v>#REF!</v>
      </c>
      <c r="M52" s="33" t="e">
        <f t="shared" si="25"/>
        <v>#REF!</v>
      </c>
      <c r="N52" s="33" t="e">
        <f t="shared" si="25"/>
        <v>#REF!</v>
      </c>
      <c r="O52" s="33" t="e">
        <f t="shared" si="25"/>
        <v>#REF!</v>
      </c>
      <c r="P52" s="33" t="e">
        <f t="shared" si="25"/>
        <v>#REF!</v>
      </c>
      <c r="Q52" s="33" t="e">
        <f t="shared" si="25"/>
        <v>#REF!</v>
      </c>
      <c r="R52" s="33" t="e">
        <f t="shared" si="25"/>
        <v>#REF!</v>
      </c>
      <c r="S52" s="33" t="e">
        <f t="shared" si="25"/>
        <v>#REF!</v>
      </c>
      <c r="T52" s="35" t="e">
        <f t="shared" si="25"/>
        <v>#REF!</v>
      </c>
      <c r="U52" s="24"/>
      <c r="V52" s="32">
        <f>IFERROR(AVERAGE($I52:$T52),0)</f>
        <v>0</v>
      </c>
      <c r="W52" s="33">
        <f t="shared" si="11"/>
        <v>0</v>
      </c>
      <c r="X52" s="33">
        <f>IFERROR(AVERAGE($L52:$N52),0)</f>
        <v>0</v>
      </c>
      <c r="Y52" s="33">
        <f>IFERROR(AVERAGE($O52:$Q52),0)</f>
        <v>0</v>
      </c>
      <c r="Z52" s="33">
        <f>IFERROR(AVERAGE($R52:$T52),0)</f>
        <v>0</v>
      </c>
      <c r="AA52" s="34">
        <f>IFERROR((Z52-Y52)/Y52,0)</f>
        <v>0</v>
      </c>
      <c r="AB52" s="33">
        <f t="shared" ref="AB52:AM52" si="26">IFERROR(I52/I$14,0)</f>
        <v>0</v>
      </c>
      <c r="AC52" s="33">
        <f t="shared" si="26"/>
        <v>0</v>
      </c>
      <c r="AD52" s="33">
        <f t="shared" si="26"/>
        <v>0</v>
      </c>
      <c r="AE52" s="33">
        <f t="shared" si="26"/>
        <v>0</v>
      </c>
      <c r="AF52" s="33">
        <f t="shared" si="26"/>
        <v>0</v>
      </c>
      <c r="AG52" s="33">
        <f t="shared" si="26"/>
        <v>0</v>
      </c>
      <c r="AH52" s="33">
        <f t="shared" si="26"/>
        <v>0</v>
      </c>
      <c r="AI52" s="33">
        <f t="shared" si="26"/>
        <v>0</v>
      </c>
      <c r="AJ52" s="33">
        <f t="shared" si="26"/>
        <v>0</v>
      </c>
      <c r="AK52" s="33">
        <f t="shared" si="26"/>
        <v>0</v>
      </c>
      <c r="AL52" s="33">
        <f t="shared" si="26"/>
        <v>0</v>
      </c>
      <c r="AM52" s="35">
        <f t="shared" si="26"/>
        <v>0</v>
      </c>
    </row>
    <row r="53" spans="1:39" ht="9" customHeight="1" x14ac:dyDescent="0.25">
      <c r="B53" s="36"/>
      <c r="C53" s="28"/>
      <c r="D53" s="24"/>
      <c r="E53" s="24"/>
      <c r="F53" s="24"/>
      <c r="G53" s="24"/>
      <c r="H53" s="2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30"/>
      <c r="U53" s="24"/>
      <c r="V53" s="28"/>
      <c r="W53" s="24"/>
      <c r="X53" s="24"/>
      <c r="Y53" s="24"/>
      <c r="Z53" s="24"/>
      <c r="AA53" s="25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30"/>
    </row>
    <row r="54" spans="1:39" x14ac:dyDescent="0.25">
      <c r="A54" s="1" t="s">
        <v>89</v>
      </c>
      <c r="B54" t="s">
        <v>90</v>
      </c>
      <c r="C54" s="20" t="e">
        <f t="shared" ref="C54:C85" si="27">AVERAGE(I54:T54)</f>
        <v>#REF!</v>
      </c>
      <c r="D54" s="21">
        <f t="shared" si="5"/>
        <v>0</v>
      </c>
      <c r="E54" s="21">
        <f t="shared" si="6"/>
        <v>0</v>
      </c>
      <c r="F54" s="21">
        <f t="shared" si="7"/>
        <v>0</v>
      </c>
      <c r="G54" s="21">
        <f t="shared" si="8"/>
        <v>0</v>
      </c>
      <c r="H54" s="22">
        <f t="shared" ref="H54:H85" si="28">IFERROR((G54-F54)/F54,0)</f>
        <v>0</v>
      </c>
      <c r="I54" s="21" t="e">
        <f>Aetna!I54+Anthem!I54+#REF!+Molina!I54+United!I54+Wellcare!I54</f>
        <v>#REF!</v>
      </c>
      <c r="J54" s="21" t="e">
        <f>Aetna!J54+Anthem!J54+#REF!+Molina!J54+United!J54+Wellcare!J54</f>
        <v>#REF!</v>
      </c>
      <c r="K54" s="21" t="e">
        <f>Aetna!K54+Anthem!K54+#REF!+Molina!K54+United!K54+Wellcare!K54</f>
        <v>#REF!</v>
      </c>
      <c r="L54" s="21" t="e">
        <f>Aetna!L54+Anthem!L54+#REF!+Molina!L54+United!L54+Wellcare!L54</f>
        <v>#REF!</v>
      </c>
      <c r="M54" s="21" t="e">
        <f>Aetna!M54+Anthem!M54+#REF!+Molina!M54+United!M54+Wellcare!M54</f>
        <v>#REF!</v>
      </c>
      <c r="N54" s="21" t="e">
        <f>Aetna!N54+Anthem!N54+#REF!+Molina!N54+United!N54+Wellcare!N54</f>
        <v>#REF!</v>
      </c>
      <c r="O54" s="21" t="e">
        <f>Aetna!O54+Anthem!O54+#REF!+Molina!O54+United!O54+Wellcare!O54</f>
        <v>#REF!</v>
      </c>
      <c r="P54" s="21" t="e">
        <f>Aetna!P54+Anthem!P54+#REF!+Molina!P54+United!P54+Wellcare!P54</f>
        <v>#REF!</v>
      </c>
      <c r="Q54" s="21" t="e">
        <f>Aetna!Q54+Anthem!Q54+#REF!+Molina!Q54+United!Q54+Wellcare!Q54</f>
        <v>#REF!</v>
      </c>
      <c r="R54" s="21" t="e">
        <f>Aetna!R54+Anthem!R54+#REF!+Molina!R54+United!R54+Wellcare!R54</f>
        <v>#REF!</v>
      </c>
      <c r="S54" s="21" t="e">
        <f>Aetna!S54+Anthem!S54+#REF!+Molina!S54+United!S54+Wellcare!S54</f>
        <v>#REF!</v>
      </c>
      <c r="T54" s="23" t="e">
        <f>Aetna!T54+Anthem!T54+#REF!+Molina!T54+United!T54+Wellcare!T54</f>
        <v>#REF!</v>
      </c>
      <c r="U54" s="24"/>
      <c r="V54" s="20" t="e">
        <f t="shared" ref="V54:V85" si="29">AVERAGE(I54:T54)</f>
        <v>#REF!</v>
      </c>
      <c r="W54" s="21">
        <f t="shared" si="11"/>
        <v>0</v>
      </c>
      <c r="X54" s="21">
        <f t="shared" ref="X54:X85" si="30">IFERROR(AVERAGE($L54:$N54),0)</f>
        <v>0</v>
      </c>
      <c r="Y54" s="21">
        <f t="shared" ref="Y54:Y85" si="31">IFERROR(AVERAGE($O54:$Q54),0)</f>
        <v>0</v>
      </c>
      <c r="Z54" s="21">
        <f t="shared" ref="Z54:Z87" si="32">IFERROR(AVERAGE($R54:$T54),0)</f>
        <v>0</v>
      </c>
      <c r="AA54" s="25">
        <f t="shared" ref="AA54:AA85" si="33">IFERROR((Z54-Y54)/Y54,0)</f>
        <v>0</v>
      </c>
      <c r="AB54" s="26">
        <f t="shared" ref="AB54:AB85" si="34">IFERROR(I54/I$14,0)</f>
        <v>0</v>
      </c>
      <c r="AC54" s="21">
        <f t="shared" ref="AC54:AC85" si="35">IFERROR(J54/J$14,0)</f>
        <v>0</v>
      </c>
      <c r="AD54" s="21">
        <f t="shared" ref="AD54:AD85" si="36">IFERROR(K54/K$14,0)</f>
        <v>0</v>
      </c>
      <c r="AE54" s="21">
        <f t="shared" ref="AE54:AE85" si="37">IFERROR(L54/L$14,0)</f>
        <v>0</v>
      </c>
      <c r="AF54" s="21">
        <f t="shared" ref="AF54:AF85" si="38">IFERROR(M54/M$14,0)</f>
        <v>0</v>
      </c>
      <c r="AG54" s="21">
        <f t="shared" ref="AG54:AG85" si="39">IFERROR(N54/N$14,0)</f>
        <v>0</v>
      </c>
      <c r="AH54" s="21">
        <f t="shared" ref="AH54:AH85" si="40">IFERROR(O54/O$14,0)</f>
        <v>0</v>
      </c>
      <c r="AI54" s="21">
        <f t="shared" ref="AI54:AI85" si="41">IFERROR(P54/P$14,0)</f>
        <v>0</v>
      </c>
      <c r="AJ54" s="21">
        <f t="shared" ref="AJ54:AJ85" si="42">IFERROR(Q54/Q$14,0)</f>
        <v>0</v>
      </c>
      <c r="AK54" s="21">
        <f t="shared" ref="AK54:AK85" si="43">IFERROR(R54/R$14,0)</f>
        <v>0</v>
      </c>
      <c r="AL54" s="21">
        <f t="shared" ref="AL54:AL85" si="44">IFERROR(S54/S$14,0)</f>
        <v>0</v>
      </c>
      <c r="AM54" s="23">
        <f t="shared" ref="AM54:AM85" si="45">IFERROR(T54/T$14,0)</f>
        <v>0</v>
      </c>
    </row>
    <row r="55" spans="1:39" x14ac:dyDescent="0.25">
      <c r="A55" s="1" t="s">
        <v>91</v>
      </c>
      <c r="B55" t="s">
        <v>92</v>
      </c>
      <c r="C55" s="20" t="e">
        <f t="shared" si="27"/>
        <v>#REF!</v>
      </c>
      <c r="D55" s="21">
        <f t="shared" si="5"/>
        <v>0</v>
      </c>
      <c r="E55" s="21">
        <f t="shared" si="6"/>
        <v>0</v>
      </c>
      <c r="F55" s="21">
        <f t="shared" si="7"/>
        <v>0</v>
      </c>
      <c r="G55" s="21">
        <f t="shared" si="8"/>
        <v>0</v>
      </c>
      <c r="H55" s="22">
        <f t="shared" si="28"/>
        <v>0</v>
      </c>
      <c r="I55" s="21" t="e">
        <f>Aetna!I55+Anthem!I55+#REF!+Molina!I55+United!I55+Wellcare!I55</f>
        <v>#REF!</v>
      </c>
      <c r="J55" s="21" t="e">
        <f>Aetna!J55+Anthem!J55+#REF!+Molina!J55+United!J55+Wellcare!J55</f>
        <v>#REF!</v>
      </c>
      <c r="K55" s="21" t="e">
        <f>Aetna!K55+Anthem!K55+#REF!+Molina!K55+United!K55+Wellcare!K55</f>
        <v>#REF!</v>
      </c>
      <c r="L55" s="21" t="e">
        <f>Aetna!L55+Anthem!L55+#REF!+Molina!L55+United!L55+Wellcare!L55</f>
        <v>#REF!</v>
      </c>
      <c r="M55" s="21" t="e">
        <f>Aetna!M55+Anthem!M55+#REF!+Molina!M55+United!M55+Wellcare!M55</f>
        <v>#REF!</v>
      </c>
      <c r="N55" s="21" t="e">
        <f>Aetna!N55+Anthem!N55+#REF!+Molina!N55+United!N55+Wellcare!N55</f>
        <v>#REF!</v>
      </c>
      <c r="O55" s="21" t="e">
        <f>Aetna!O55+Anthem!O55+#REF!+Molina!O55+United!O55+Wellcare!O55</f>
        <v>#REF!</v>
      </c>
      <c r="P55" s="21" t="e">
        <f>Aetna!P55+Anthem!P55+#REF!+Molina!P55+United!P55+Wellcare!P55</f>
        <v>#REF!</v>
      </c>
      <c r="Q55" s="21" t="e">
        <f>Aetna!Q55+Anthem!Q55+#REF!+Molina!Q55+United!Q55+Wellcare!Q55</f>
        <v>#REF!</v>
      </c>
      <c r="R55" s="21" t="e">
        <f>Aetna!R55+Anthem!R55+#REF!+Molina!R55+United!R55+Wellcare!R55</f>
        <v>#REF!</v>
      </c>
      <c r="S55" s="21" t="e">
        <f>Aetna!S55+Anthem!S55+#REF!+Molina!S55+United!S55+Wellcare!S55</f>
        <v>#REF!</v>
      </c>
      <c r="T55" s="23" t="e">
        <f>Aetna!T55+Anthem!T55+#REF!+Molina!T55+United!T55+Wellcare!T55</f>
        <v>#REF!</v>
      </c>
      <c r="U55" s="24"/>
      <c r="V55" s="20" t="e">
        <f t="shared" si="29"/>
        <v>#REF!</v>
      </c>
      <c r="W55" s="21">
        <f t="shared" si="11"/>
        <v>0</v>
      </c>
      <c r="X55" s="21">
        <f t="shared" si="30"/>
        <v>0</v>
      </c>
      <c r="Y55" s="21">
        <f t="shared" si="31"/>
        <v>0</v>
      </c>
      <c r="Z55" s="21">
        <f t="shared" si="32"/>
        <v>0</v>
      </c>
      <c r="AA55" s="25">
        <f t="shared" si="33"/>
        <v>0</v>
      </c>
      <c r="AB55" s="26">
        <f t="shared" si="34"/>
        <v>0</v>
      </c>
      <c r="AC55" s="21">
        <f t="shared" si="35"/>
        <v>0</v>
      </c>
      <c r="AD55" s="21">
        <f t="shared" si="36"/>
        <v>0</v>
      </c>
      <c r="AE55" s="21">
        <f t="shared" si="37"/>
        <v>0</v>
      </c>
      <c r="AF55" s="21">
        <f t="shared" si="38"/>
        <v>0</v>
      </c>
      <c r="AG55" s="21">
        <f t="shared" si="39"/>
        <v>0</v>
      </c>
      <c r="AH55" s="21">
        <f t="shared" si="40"/>
        <v>0</v>
      </c>
      <c r="AI55" s="21">
        <f t="shared" si="41"/>
        <v>0</v>
      </c>
      <c r="AJ55" s="21">
        <f t="shared" si="42"/>
        <v>0</v>
      </c>
      <c r="AK55" s="21">
        <f t="shared" si="43"/>
        <v>0</v>
      </c>
      <c r="AL55" s="21">
        <f t="shared" si="44"/>
        <v>0</v>
      </c>
      <c r="AM55" s="23">
        <f t="shared" si="45"/>
        <v>0</v>
      </c>
    </row>
    <row r="56" spans="1:39" x14ac:dyDescent="0.25">
      <c r="A56" s="1" t="s">
        <v>93</v>
      </c>
      <c r="B56" t="s">
        <v>94</v>
      </c>
      <c r="C56" s="20" t="e">
        <f t="shared" si="27"/>
        <v>#REF!</v>
      </c>
      <c r="D56" s="21">
        <f t="shared" si="5"/>
        <v>0</v>
      </c>
      <c r="E56" s="21">
        <f t="shared" si="6"/>
        <v>0</v>
      </c>
      <c r="F56" s="21">
        <f t="shared" si="7"/>
        <v>0</v>
      </c>
      <c r="G56" s="21">
        <f t="shared" si="8"/>
        <v>0</v>
      </c>
      <c r="H56" s="22">
        <f t="shared" si="28"/>
        <v>0</v>
      </c>
      <c r="I56" s="21" t="e">
        <f>Aetna!I56+Anthem!I56+#REF!+Molina!I56+United!I56+Wellcare!I56</f>
        <v>#REF!</v>
      </c>
      <c r="J56" s="21" t="e">
        <f>Aetna!J56+Anthem!J56+#REF!+Molina!J56+United!J56+Wellcare!J56</f>
        <v>#REF!</v>
      </c>
      <c r="K56" s="21" t="e">
        <f>Aetna!K56+Anthem!K56+#REF!+Molina!K56+United!K56+Wellcare!K56</f>
        <v>#REF!</v>
      </c>
      <c r="L56" s="21" t="e">
        <f>Aetna!L56+Anthem!L56+#REF!+Molina!L56+United!L56+Wellcare!L56</f>
        <v>#REF!</v>
      </c>
      <c r="M56" s="21" t="e">
        <f>Aetna!M56+Anthem!M56+#REF!+Molina!M56+United!M56+Wellcare!M56</f>
        <v>#REF!</v>
      </c>
      <c r="N56" s="21" t="e">
        <f>Aetna!N56+Anthem!N56+#REF!+Molina!N56+United!N56+Wellcare!N56</f>
        <v>#REF!</v>
      </c>
      <c r="O56" s="21" t="e">
        <f>Aetna!O56+Anthem!O56+#REF!+Molina!O56+United!O56+Wellcare!O56</f>
        <v>#REF!</v>
      </c>
      <c r="P56" s="21" t="e">
        <f>Aetna!P56+Anthem!P56+#REF!+Molina!P56+United!P56+Wellcare!P56</f>
        <v>#REF!</v>
      </c>
      <c r="Q56" s="21" t="e">
        <f>Aetna!Q56+Anthem!Q56+#REF!+Molina!Q56+United!Q56+Wellcare!Q56</f>
        <v>#REF!</v>
      </c>
      <c r="R56" s="21" t="e">
        <f>Aetna!R56+Anthem!R56+#REF!+Molina!R56+United!R56+Wellcare!R56</f>
        <v>#REF!</v>
      </c>
      <c r="S56" s="21" t="e">
        <f>Aetna!S56+Anthem!S56+#REF!+Molina!S56+United!S56+Wellcare!S56</f>
        <v>#REF!</v>
      </c>
      <c r="T56" s="23" t="e">
        <f>Aetna!T56+Anthem!T56+#REF!+Molina!T56+United!T56+Wellcare!T56</f>
        <v>#REF!</v>
      </c>
      <c r="U56" s="24"/>
      <c r="V56" s="20" t="e">
        <f t="shared" si="29"/>
        <v>#REF!</v>
      </c>
      <c r="W56" s="21">
        <f t="shared" si="11"/>
        <v>0</v>
      </c>
      <c r="X56" s="21">
        <f t="shared" si="30"/>
        <v>0</v>
      </c>
      <c r="Y56" s="21">
        <f t="shared" si="31"/>
        <v>0</v>
      </c>
      <c r="Z56" s="21">
        <f t="shared" si="32"/>
        <v>0</v>
      </c>
      <c r="AA56" s="25">
        <f>IFERROR((Z56-Y56)/Y56,0)</f>
        <v>0</v>
      </c>
      <c r="AB56" s="26">
        <f t="shared" si="34"/>
        <v>0</v>
      </c>
      <c r="AC56" s="21">
        <f t="shared" si="35"/>
        <v>0</v>
      </c>
      <c r="AD56" s="21">
        <f t="shared" si="36"/>
        <v>0</v>
      </c>
      <c r="AE56" s="21">
        <f t="shared" si="37"/>
        <v>0</v>
      </c>
      <c r="AF56" s="21">
        <f t="shared" si="38"/>
        <v>0</v>
      </c>
      <c r="AG56" s="21">
        <f t="shared" si="39"/>
        <v>0</v>
      </c>
      <c r="AH56" s="21">
        <f t="shared" si="40"/>
        <v>0</v>
      </c>
      <c r="AI56" s="21">
        <f t="shared" si="41"/>
        <v>0</v>
      </c>
      <c r="AJ56" s="21">
        <f t="shared" si="42"/>
        <v>0</v>
      </c>
      <c r="AK56" s="21">
        <f t="shared" si="43"/>
        <v>0</v>
      </c>
      <c r="AL56" s="21">
        <f t="shared" si="44"/>
        <v>0</v>
      </c>
      <c r="AM56" s="23">
        <f t="shared" si="45"/>
        <v>0</v>
      </c>
    </row>
    <row r="57" spans="1:39" x14ac:dyDescent="0.25">
      <c r="A57" s="1" t="s">
        <v>95</v>
      </c>
      <c r="B57" t="s">
        <v>96</v>
      </c>
      <c r="C57" s="20" t="e">
        <f t="shared" si="27"/>
        <v>#REF!</v>
      </c>
      <c r="D57" s="21">
        <f t="shared" si="5"/>
        <v>0</v>
      </c>
      <c r="E57" s="21">
        <f t="shared" si="6"/>
        <v>0</v>
      </c>
      <c r="F57" s="21">
        <f t="shared" si="7"/>
        <v>0</v>
      </c>
      <c r="G57" s="21">
        <f t="shared" si="8"/>
        <v>0</v>
      </c>
      <c r="H57" s="22">
        <f t="shared" si="28"/>
        <v>0</v>
      </c>
      <c r="I57" s="21" t="e">
        <f>Aetna!I57+Anthem!I57+#REF!+Molina!I57+United!I57+Wellcare!I57</f>
        <v>#REF!</v>
      </c>
      <c r="J57" s="21" t="e">
        <f>Aetna!J57+Anthem!J57+#REF!+Molina!J57+United!J57+Wellcare!J57</f>
        <v>#REF!</v>
      </c>
      <c r="K57" s="21" t="e">
        <f>Aetna!K57+Anthem!K57+#REF!+Molina!K57+United!K57+Wellcare!K57</f>
        <v>#REF!</v>
      </c>
      <c r="L57" s="21" t="e">
        <f>Aetna!L57+Anthem!L57+#REF!+Molina!L57+United!L57+Wellcare!L57</f>
        <v>#REF!</v>
      </c>
      <c r="M57" s="21" t="e">
        <f>Aetna!M57+Anthem!M57+#REF!+Molina!M57+United!M57+Wellcare!M57</f>
        <v>#REF!</v>
      </c>
      <c r="N57" s="21" t="e">
        <f>Aetna!N57+Anthem!N57+#REF!+Molina!N57+United!N57+Wellcare!N57</f>
        <v>#REF!</v>
      </c>
      <c r="O57" s="21" t="e">
        <f>Aetna!O57+Anthem!O57+#REF!+Molina!O57+United!O57+Wellcare!O57</f>
        <v>#REF!</v>
      </c>
      <c r="P57" s="21" t="e">
        <f>Aetna!P57+Anthem!P57+#REF!+Molina!P57+United!P57+Wellcare!P57</f>
        <v>#REF!</v>
      </c>
      <c r="Q57" s="21" t="e">
        <f>Aetna!Q57+Anthem!Q57+#REF!+Molina!Q57+United!Q57+Wellcare!Q57</f>
        <v>#REF!</v>
      </c>
      <c r="R57" s="21" t="e">
        <f>Aetna!R57+Anthem!R57+#REF!+Molina!R57+United!R57+Wellcare!R57</f>
        <v>#REF!</v>
      </c>
      <c r="S57" s="21" t="e">
        <f>Aetna!S57+Anthem!S57+#REF!+Molina!S57+United!S57+Wellcare!S57</f>
        <v>#REF!</v>
      </c>
      <c r="T57" s="23" t="e">
        <f>Aetna!T57+Anthem!T57+#REF!+Molina!T57+United!T57+Wellcare!T57</f>
        <v>#REF!</v>
      </c>
      <c r="U57" s="24"/>
      <c r="V57" s="20" t="e">
        <f t="shared" si="29"/>
        <v>#REF!</v>
      </c>
      <c r="W57" s="21">
        <f t="shared" si="11"/>
        <v>0</v>
      </c>
      <c r="X57" s="21">
        <f t="shared" si="30"/>
        <v>0</v>
      </c>
      <c r="Y57" s="21">
        <f t="shared" si="31"/>
        <v>0</v>
      </c>
      <c r="Z57" s="21">
        <f t="shared" si="32"/>
        <v>0</v>
      </c>
      <c r="AA57" s="25">
        <f t="shared" si="33"/>
        <v>0</v>
      </c>
      <c r="AB57" s="26">
        <f t="shared" si="34"/>
        <v>0</v>
      </c>
      <c r="AC57" s="21">
        <f t="shared" si="35"/>
        <v>0</v>
      </c>
      <c r="AD57" s="21">
        <f t="shared" si="36"/>
        <v>0</v>
      </c>
      <c r="AE57" s="21">
        <f t="shared" si="37"/>
        <v>0</v>
      </c>
      <c r="AF57" s="21">
        <f t="shared" si="38"/>
        <v>0</v>
      </c>
      <c r="AG57" s="21">
        <f t="shared" si="39"/>
        <v>0</v>
      </c>
      <c r="AH57" s="21">
        <f t="shared" si="40"/>
        <v>0</v>
      </c>
      <c r="AI57" s="21">
        <f t="shared" si="41"/>
        <v>0</v>
      </c>
      <c r="AJ57" s="21">
        <f t="shared" si="42"/>
        <v>0</v>
      </c>
      <c r="AK57" s="21">
        <f t="shared" si="43"/>
        <v>0</v>
      </c>
      <c r="AL57" s="21">
        <f t="shared" si="44"/>
        <v>0</v>
      </c>
      <c r="AM57" s="23">
        <f t="shared" si="45"/>
        <v>0</v>
      </c>
    </row>
    <row r="58" spans="1:39" x14ac:dyDescent="0.25">
      <c r="A58" s="1" t="s">
        <v>97</v>
      </c>
      <c r="B58" t="s">
        <v>98</v>
      </c>
      <c r="C58" s="20" t="e">
        <f t="shared" si="27"/>
        <v>#REF!</v>
      </c>
      <c r="D58" s="21">
        <f t="shared" si="5"/>
        <v>0</v>
      </c>
      <c r="E58" s="21">
        <f t="shared" si="6"/>
        <v>0</v>
      </c>
      <c r="F58" s="21">
        <f t="shared" si="7"/>
        <v>0</v>
      </c>
      <c r="G58" s="21">
        <f t="shared" si="8"/>
        <v>0</v>
      </c>
      <c r="H58" s="27">
        <f t="shared" si="28"/>
        <v>0</v>
      </c>
      <c r="I58" s="21" t="e">
        <f>Aetna!I58+Anthem!I58+#REF!+Molina!I58+United!I58+Wellcare!I58</f>
        <v>#REF!</v>
      </c>
      <c r="J58" s="21" t="e">
        <f>Aetna!J58+Anthem!J58+#REF!+Molina!J58+United!J58+Wellcare!J58</f>
        <v>#REF!</v>
      </c>
      <c r="K58" s="21" t="e">
        <f>Aetna!K58+Anthem!K58+#REF!+Molina!K58+United!K58+Wellcare!K58</f>
        <v>#REF!</v>
      </c>
      <c r="L58" s="21" t="e">
        <f>Aetna!L58+Anthem!L58+#REF!+Molina!L58+United!L58+Wellcare!L58</f>
        <v>#REF!</v>
      </c>
      <c r="M58" s="21" t="e">
        <f>Aetna!M58+Anthem!M58+#REF!+Molina!M58+United!M58+Wellcare!M58</f>
        <v>#REF!</v>
      </c>
      <c r="N58" s="21" t="e">
        <f>Aetna!N58+Anthem!N58+#REF!+Molina!N58+United!N58+Wellcare!N58</f>
        <v>#REF!</v>
      </c>
      <c r="O58" s="21" t="e">
        <f>Aetna!O58+Anthem!O58+#REF!+Molina!O58+United!O58+Wellcare!O58</f>
        <v>#REF!</v>
      </c>
      <c r="P58" s="21" t="e">
        <f>Aetna!P58+Anthem!P58+#REF!+Molina!P58+United!P58+Wellcare!P58</f>
        <v>#REF!</v>
      </c>
      <c r="Q58" s="21" t="e">
        <f>Aetna!Q58+Anthem!Q58+#REF!+Molina!Q58+United!Q58+Wellcare!Q58</f>
        <v>#REF!</v>
      </c>
      <c r="R58" s="21" t="e">
        <f>Aetna!R58+Anthem!R58+#REF!+Molina!R58+United!R58+Wellcare!R58</f>
        <v>#REF!</v>
      </c>
      <c r="S58" s="21" t="e">
        <f>Aetna!S58+Anthem!S58+#REF!+Molina!S58+United!S58+Wellcare!S58</f>
        <v>#REF!</v>
      </c>
      <c r="T58" s="23" t="e">
        <f>Aetna!T58+Anthem!T58+#REF!+Molina!T58+United!T58+Wellcare!T58</f>
        <v>#REF!</v>
      </c>
      <c r="U58" s="24"/>
      <c r="V58" s="20" t="e">
        <f t="shared" si="29"/>
        <v>#REF!</v>
      </c>
      <c r="W58" s="21">
        <f t="shared" si="11"/>
        <v>0</v>
      </c>
      <c r="X58" s="21">
        <f t="shared" si="30"/>
        <v>0</v>
      </c>
      <c r="Y58" s="21">
        <f t="shared" si="31"/>
        <v>0</v>
      </c>
      <c r="Z58" s="21">
        <f t="shared" si="32"/>
        <v>0</v>
      </c>
      <c r="AA58" s="25">
        <f t="shared" si="33"/>
        <v>0</v>
      </c>
      <c r="AB58" s="26">
        <f t="shared" si="34"/>
        <v>0</v>
      </c>
      <c r="AC58" s="21">
        <f t="shared" si="35"/>
        <v>0</v>
      </c>
      <c r="AD58" s="21">
        <f t="shared" si="36"/>
        <v>0</v>
      </c>
      <c r="AE58" s="21">
        <f t="shared" si="37"/>
        <v>0</v>
      </c>
      <c r="AF58" s="21">
        <f t="shared" si="38"/>
        <v>0</v>
      </c>
      <c r="AG58" s="21">
        <f t="shared" si="39"/>
        <v>0</v>
      </c>
      <c r="AH58" s="21">
        <f t="shared" si="40"/>
        <v>0</v>
      </c>
      <c r="AI58" s="21">
        <f t="shared" si="41"/>
        <v>0</v>
      </c>
      <c r="AJ58" s="21">
        <f t="shared" si="42"/>
        <v>0</v>
      </c>
      <c r="AK58" s="21">
        <f t="shared" si="43"/>
        <v>0</v>
      </c>
      <c r="AL58" s="21">
        <f t="shared" si="44"/>
        <v>0</v>
      </c>
      <c r="AM58" s="23">
        <f t="shared" si="45"/>
        <v>0</v>
      </c>
    </row>
    <row r="59" spans="1:39" x14ac:dyDescent="0.25">
      <c r="A59" s="1" t="s">
        <v>99</v>
      </c>
      <c r="B59" t="s">
        <v>100</v>
      </c>
      <c r="C59" s="20" t="e">
        <f t="shared" si="27"/>
        <v>#REF!</v>
      </c>
      <c r="D59" s="21">
        <f t="shared" si="5"/>
        <v>0</v>
      </c>
      <c r="E59" s="21">
        <f t="shared" si="6"/>
        <v>0</v>
      </c>
      <c r="F59" s="21">
        <f t="shared" si="7"/>
        <v>0</v>
      </c>
      <c r="G59" s="21">
        <f t="shared" si="8"/>
        <v>0</v>
      </c>
      <c r="H59" s="27">
        <f t="shared" si="28"/>
        <v>0</v>
      </c>
      <c r="I59" s="21" t="e">
        <f>Aetna!I59+Anthem!I59+#REF!+Molina!I59+United!I59+Wellcare!I59</f>
        <v>#REF!</v>
      </c>
      <c r="J59" s="21" t="e">
        <f>Aetna!J59+Anthem!J59+#REF!+Molina!J59+United!J59+Wellcare!J59</f>
        <v>#REF!</v>
      </c>
      <c r="K59" s="21" t="e">
        <f>Aetna!K59+Anthem!K59+#REF!+Molina!K59+United!K59+Wellcare!K59</f>
        <v>#REF!</v>
      </c>
      <c r="L59" s="21" t="e">
        <f>Aetna!L59+Anthem!L59+#REF!+Molina!L59+United!L59+Wellcare!L59</f>
        <v>#REF!</v>
      </c>
      <c r="M59" s="21" t="e">
        <f>Aetna!M59+Anthem!M59+#REF!+Molina!M59+United!M59+Wellcare!M59</f>
        <v>#REF!</v>
      </c>
      <c r="N59" s="21" t="e">
        <f>Aetna!N59+Anthem!N59+#REF!+Molina!N59+United!N59+Wellcare!N59</f>
        <v>#REF!</v>
      </c>
      <c r="O59" s="21" t="e">
        <f>Aetna!O59+Anthem!O59+#REF!+Molina!O59+United!O59+Wellcare!O59</f>
        <v>#REF!</v>
      </c>
      <c r="P59" s="21" t="e">
        <f>Aetna!P59+Anthem!P59+#REF!+Molina!P59+United!P59+Wellcare!P59</f>
        <v>#REF!</v>
      </c>
      <c r="Q59" s="21" t="e">
        <f>Aetna!Q59+Anthem!Q59+#REF!+Molina!Q59+United!Q59+Wellcare!Q59</f>
        <v>#REF!</v>
      </c>
      <c r="R59" s="21" t="e">
        <f>Aetna!R59+Anthem!R59+#REF!+Molina!R59+United!R59+Wellcare!R59</f>
        <v>#REF!</v>
      </c>
      <c r="S59" s="21" t="e">
        <f>Aetna!S59+Anthem!S59+#REF!+Molina!S59+United!S59+Wellcare!S59</f>
        <v>#REF!</v>
      </c>
      <c r="T59" s="23" t="e">
        <f>Aetna!T59+Anthem!T59+#REF!+Molina!T59+United!T59+Wellcare!T59</f>
        <v>#REF!</v>
      </c>
      <c r="U59" s="24"/>
      <c r="V59" s="20" t="e">
        <f t="shared" si="29"/>
        <v>#REF!</v>
      </c>
      <c r="W59" s="21">
        <f t="shared" si="11"/>
        <v>0</v>
      </c>
      <c r="X59" s="21">
        <f t="shared" si="30"/>
        <v>0</v>
      </c>
      <c r="Y59" s="21">
        <f t="shared" si="31"/>
        <v>0</v>
      </c>
      <c r="Z59" s="21">
        <f t="shared" si="32"/>
        <v>0</v>
      </c>
      <c r="AA59" s="25">
        <f t="shared" si="33"/>
        <v>0</v>
      </c>
      <c r="AB59" s="26">
        <f t="shared" si="34"/>
        <v>0</v>
      </c>
      <c r="AC59" s="21">
        <f t="shared" si="35"/>
        <v>0</v>
      </c>
      <c r="AD59" s="21">
        <f t="shared" si="36"/>
        <v>0</v>
      </c>
      <c r="AE59" s="21">
        <f t="shared" si="37"/>
        <v>0</v>
      </c>
      <c r="AF59" s="21">
        <f t="shared" si="38"/>
        <v>0</v>
      </c>
      <c r="AG59" s="21">
        <f t="shared" si="39"/>
        <v>0</v>
      </c>
      <c r="AH59" s="21">
        <f t="shared" si="40"/>
        <v>0</v>
      </c>
      <c r="AI59" s="21">
        <f t="shared" si="41"/>
        <v>0</v>
      </c>
      <c r="AJ59" s="21">
        <f t="shared" si="42"/>
        <v>0</v>
      </c>
      <c r="AK59" s="21">
        <f t="shared" si="43"/>
        <v>0</v>
      </c>
      <c r="AL59" s="21">
        <f t="shared" si="44"/>
        <v>0</v>
      </c>
      <c r="AM59" s="23">
        <f t="shared" si="45"/>
        <v>0</v>
      </c>
    </row>
    <row r="60" spans="1:39" x14ac:dyDescent="0.25">
      <c r="A60" s="1" t="s">
        <v>101</v>
      </c>
      <c r="B60" t="s">
        <v>102</v>
      </c>
      <c r="C60" s="20" t="e">
        <f t="shared" si="27"/>
        <v>#REF!</v>
      </c>
      <c r="D60" s="21">
        <f t="shared" si="5"/>
        <v>0</v>
      </c>
      <c r="E60" s="21">
        <f t="shared" si="6"/>
        <v>0</v>
      </c>
      <c r="F60" s="21">
        <f t="shared" si="7"/>
        <v>0</v>
      </c>
      <c r="G60" s="21">
        <f t="shared" si="8"/>
        <v>0</v>
      </c>
      <c r="H60" s="27">
        <f t="shared" si="28"/>
        <v>0</v>
      </c>
      <c r="I60" s="21" t="e">
        <f>Aetna!I60+Anthem!I60+#REF!+Molina!I60+United!I60+Wellcare!I60</f>
        <v>#REF!</v>
      </c>
      <c r="J60" s="21" t="e">
        <f>Aetna!J60+Anthem!J60+#REF!+Molina!J60+United!J60+Wellcare!J60</f>
        <v>#REF!</v>
      </c>
      <c r="K60" s="21" t="e">
        <f>Aetna!K60+Anthem!K60+#REF!+Molina!K60+United!K60+Wellcare!K60</f>
        <v>#REF!</v>
      </c>
      <c r="L60" s="21" t="e">
        <f>Aetna!L60+Anthem!L60+#REF!+Molina!L60+United!L60+Wellcare!L60</f>
        <v>#REF!</v>
      </c>
      <c r="M60" s="21" t="e">
        <f>Aetna!M60+Anthem!M60+#REF!+Molina!M60+United!M60+Wellcare!M60</f>
        <v>#REF!</v>
      </c>
      <c r="N60" s="21" t="e">
        <f>Aetna!N60+Anthem!N60+#REF!+Molina!N60+United!N60+Wellcare!N60</f>
        <v>#REF!</v>
      </c>
      <c r="O60" s="21" t="e">
        <f>Aetna!O60+Anthem!O60+#REF!+Molina!O60+United!O60+Wellcare!O60</f>
        <v>#REF!</v>
      </c>
      <c r="P60" s="21" t="e">
        <f>Aetna!P60+Anthem!P60+#REF!+Molina!P60+United!P60+Wellcare!P60</f>
        <v>#REF!</v>
      </c>
      <c r="Q60" s="21" t="e">
        <f>Aetna!Q60+Anthem!Q60+#REF!+Molina!Q60+United!Q60+Wellcare!Q60</f>
        <v>#REF!</v>
      </c>
      <c r="R60" s="21" t="e">
        <f>Aetna!R60+Anthem!R60+#REF!+Molina!R60+United!R60+Wellcare!R60</f>
        <v>#REF!</v>
      </c>
      <c r="S60" s="21" t="e">
        <f>Aetna!S60+Anthem!S60+#REF!+Molina!S60+United!S60+Wellcare!S60</f>
        <v>#REF!</v>
      </c>
      <c r="T60" s="23" t="e">
        <f>Aetna!T60+Anthem!T60+#REF!+Molina!T60+United!T60+Wellcare!T60</f>
        <v>#REF!</v>
      </c>
      <c r="U60" s="24"/>
      <c r="V60" s="20" t="e">
        <f t="shared" si="29"/>
        <v>#REF!</v>
      </c>
      <c r="W60" s="21">
        <f t="shared" si="11"/>
        <v>0</v>
      </c>
      <c r="X60" s="21">
        <f t="shared" si="30"/>
        <v>0</v>
      </c>
      <c r="Y60" s="21">
        <f t="shared" si="31"/>
        <v>0</v>
      </c>
      <c r="Z60" s="21">
        <f t="shared" si="32"/>
        <v>0</v>
      </c>
      <c r="AA60" s="25">
        <f t="shared" si="33"/>
        <v>0</v>
      </c>
      <c r="AB60" s="26">
        <f t="shared" si="34"/>
        <v>0</v>
      </c>
      <c r="AC60" s="21">
        <f t="shared" si="35"/>
        <v>0</v>
      </c>
      <c r="AD60" s="21">
        <f t="shared" si="36"/>
        <v>0</v>
      </c>
      <c r="AE60" s="21">
        <f t="shared" si="37"/>
        <v>0</v>
      </c>
      <c r="AF60" s="21">
        <f t="shared" si="38"/>
        <v>0</v>
      </c>
      <c r="AG60" s="21">
        <f t="shared" si="39"/>
        <v>0</v>
      </c>
      <c r="AH60" s="21">
        <f t="shared" si="40"/>
        <v>0</v>
      </c>
      <c r="AI60" s="21">
        <f t="shared" si="41"/>
        <v>0</v>
      </c>
      <c r="AJ60" s="21">
        <f t="shared" si="42"/>
        <v>0</v>
      </c>
      <c r="AK60" s="21">
        <f t="shared" si="43"/>
        <v>0</v>
      </c>
      <c r="AL60" s="21">
        <f t="shared" si="44"/>
        <v>0</v>
      </c>
      <c r="AM60" s="23">
        <f t="shared" si="45"/>
        <v>0</v>
      </c>
    </row>
    <row r="61" spans="1:39" x14ac:dyDescent="0.25">
      <c r="A61" s="1" t="s">
        <v>103</v>
      </c>
      <c r="B61" t="s">
        <v>104</v>
      </c>
      <c r="C61" s="20" t="e">
        <f t="shared" si="27"/>
        <v>#REF!</v>
      </c>
      <c r="D61" s="21">
        <f t="shared" si="5"/>
        <v>0</v>
      </c>
      <c r="E61" s="21">
        <f t="shared" si="6"/>
        <v>0</v>
      </c>
      <c r="F61" s="21">
        <f t="shared" si="7"/>
        <v>0</v>
      </c>
      <c r="G61" s="21">
        <f t="shared" si="8"/>
        <v>0</v>
      </c>
      <c r="H61" s="27">
        <f t="shared" si="28"/>
        <v>0</v>
      </c>
      <c r="I61" s="21" t="e">
        <f>Aetna!I61+Anthem!I61+#REF!+Molina!I61+United!I61+Wellcare!I61</f>
        <v>#REF!</v>
      </c>
      <c r="J61" s="21" t="e">
        <f>Aetna!J61+Anthem!J61+#REF!+Molina!J61+United!J61+Wellcare!J61</f>
        <v>#REF!</v>
      </c>
      <c r="K61" s="21" t="e">
        <f>Aetna!K61+Anthem!K61+#REF!+Molina!K61+United!K61+Wellcare!K61</f>
        <v>#REF!</v>
      </c>
      <c r="L61" s="21" t="e">
        <f>Aetna!L61+Anthem!L61+#REF!+Molina!L61+United!L61+Wellcare!L61</f>
        <v>#REF!</v>
      </c>
      <c r="M61" s="21" t="e">
        <f>Aetna!M61+Anthem!M61+#REF!+Molina!M61+United!M61+Wellcare!M61</f>
        <v>#REF!</v>
      </c>
      <c r="N61" s="21" t="e">
        <f>Aetna!N61+Anthem!N61+#REF!+Molina!N61+United!N61+Wellcare!N61</f>
        <v>#REF!</v>
      </c>
      <c r="O61" s="21" t="e">
        <f>Aetna!O61+Anthem!O61+#REF!+Molina!O61+United!O61+Wellcare!O61</f>
        <v>#REF!</v>
      </c>
      <c r="P61" s="21" t="e">
        <f>Aetna!P61+Anthem!P61+#REF!+Molina!P61+United!P61+Wellcare!P61</f>
        <v>#REF!</v>
      </c>
      <c r="Q61" s="21" t="e">
        <f>Aetna!Q61+Anthem!Q61+#REF!+Molina!Q61+United!Q61+Wellcare!Q61</f>
        <v>#REF!</v>
      </c>
      <c r="R61" s="21" t="e">
        <f>Aetna!R61+Anthem!R61+#REF!+Molina!R61+United!R61+Wellcare!R61</f>
        <v>#REF!</v>
      </c>
      <c r="S61" s="21" t="e">
        <f>Aetna!S61+Anthem!S61+#REF!+Molina!S61+United!S61+Wellcare!S61</f>
        <v>#REF!</v>
      </c>
      <c r="T61" s="23" t="e">
        <f>Aetna!T61+Anthem!T61+#REF!+Molina!T61+United!T61+Wellcare!T61</f>
        <v>#REF!</v>
      </c>
      <c r="U61" s="24"/>
      <c r="V61" s="20" t="e">
        <f t="shared" si="29"/>
        <v>#REF!</v>
      </c>
      <c r="W61" s="21">
        <f t="shared" si="11"/>
        <v>0</v>
      </c>
      <c r="X61" s="21">
        <f t="shared" si="30"/>
        <v>0</v>
      </c>
      <c r="Y61" s="21">
        <f t="shared" si="31"/>
        <v>0</v>
      </c>
      <c r="Z61" s="21">
        <f t="shared" si="32"/>
        <v>0</v>
      </c>
      <c r="AA61" s="25">
        <f t="shared" si="33"/>
        <v>0</v>
      </c>
      <c r="AB61" s="26">
        <f t="shared" si="34"/>
        <v>0</v>
      </c>
      <c r="AC61" s="21">
        <f t="shared" si="35"/>
        <v>0</v>
      </c>
      <c r="AD61" s="21">
        <f t="shared" si="36"/>
        <v>0</v>
      </c>
      <c r="AE61" s="21">
        <f t="shared" si="37"/>
        <v>0</v>
      </c>
      <c r="AF61" s="21">
        <f t="shared" si="38"/>
        <v>0</v>
      </c>
      <c r="AG61" s="21">
        <f t="shared" si="39"/>
        <v>0</v>
      </c>
      <c r="AH61" s="21">
        <f t="shared" si="40"/>
        <v>0</v>
      </c>
      <c r="AI61" s="21">
        <f t="shared" si="41"/>
        <v>0</v>
      </c>
      <c r="AJ61" s="21">
        <f t="shared" si="42"/>
        <v>0</v>
      </c>
      <c r="AK61" s="21">
        <f t="shared" si="43"/>
        <v>0</v>
      </c>
      <c r="AL61" s="21">
        <f t="shared" si="44"/>
        <v>0</v>
      </c>
      <c r="AM61" s="23">
        <f t="shared" si="45"/>
        <v>0</v>
      </c>
    </row>
    <row r="62" spans="1:39" x14ac:dyDescent="0.25">
      <c r="A62" s="1" t="s">
        <v>105</v>
      </c>
      <c r="B62" t="s">
        <v>106</v>
      </c>
      <c r="C62" s="20" t="e">
        <f t="shared" si="27"/>
        <v>#REF!</v>
      </c>
      <c r="D62" s="21">
        <f t="shared" si="5"/>
        <v>0</v>
      </c>
      <c r="E62" s="21">
        <f t="shared" si="6"/>
        <v>0</v>
      </c>
      <c r="F62" s="21">
        <f t="shared" si="7"/>
        <v>0</v>
      </c>
      <c r="G62" s="21">
        <f t="shared" si="8"/>
        <v>0</v>
      </c>
      <c r="H62" s="27">
        <f t="shared" si="28"/>
        <v>0</v>
      </c>
      <c r="I62" s="21" t="e">
        <f>Aetna!I62+Anthem!I62+#REF!+Molina!I62+United!I62+Wellcare!I62</f>
        <v>#REF!</v>
      </c>
      <c r="J62" s="21" t="e">
        <f>Aetna!J62+Anthem!J62+#REF!+Molina!J62+United!J62+Wellcare!J62</f>
        <v>#REF!</v>
      </c>
      <c r="K62" s="21" t="e">
        <f>Aetna!K62+Anthem!K62+#REF!+Molina!K62+United!K62+Wellcare!K62</f>
        <v>#REF!</v>
      </c>
      <c r="L62" s="21" t="e">
        <f>Aetna!L62+Anthem!L62+#REF!+Molina!L62+United!L62+Wellcare!L62</f>
        <v>#REF!</v>
      </c>
      <c r="M62" s="21" t="e">
        <f>Aetna!M62+Anthem!M62+#REF!+Molina!M62+United!M62+Wellcare!M62</f>
        <v>#REF!</v>
      </c>
      <c r="N62" s="21" t="e">
        <f>Aetna!N62+Anthem!N62+#REF!+Molina!N62+United!N62+Wellcare!N62</f>
        <v>#REF!</v>
      </c>
      <c r="O62" s="21" t="e">
        <f>Aetna!O62+Anthem!O62+#REF!+Molina!O62+United!O62+Wellcare!O62</f>
        <v>#REF!</v>
      </c>
      <c r="P62" s="21" t="e">
        <f>Aetna!P62+Anthem!P62+#REF!+Molina!P62+United!P62+Wellcare!P62</f>
        <v>#REF!</v>
      </c>
      <c r="Q62" s="21" t="e">
        <f>Aetna!Q62+Anthem!Q62+#REF!+Molina!Q62+United!Q62+Wellcare!Q62</f>
        <v>#REF!</v>
      </c>
      <c r="R62" s="21" t="e">
        <f>Aetna!R62+Anthem!R62+#REF!+Molina!R62+United!R62+Wellcare!R62</f>
        <v>#REF!</v>
      </c>
      <c r="S62" s="21" t="e">
        <f>Aetna!S62+Anthem!S62+#REF!+Molina!S62+United!S62+Wellcare!S62</f>
        <v>#REF!</v>
      </c>
      <c r="T62" s="23" t="e">
        <f>Aetna!T62+Anthem!T62+#REF!+Molina!T62+United!T62+Wellcare!T62</f>
        <v>#REF!</v>
      </c>
      <c r="U62" s="24"/>
      <c r="V62" s="20" t="e">
        <f t="shared" si="29"/>
        <v>#REF!</v>
      </c>
      <c r="W62" s="21">
        <f t="shared" si="11"/>
        <v>0</v>
      </c>
      <c r="X62" s="21">
        <f t="shared" si="30"/>
        <v>0</v>
      </c>
      <c r="Y62" s="21">
        <f t="shared" si="31"/>
        <v>0</v>
      </c>
      <c r="Z62" s="21">
        <f t="shared" si="32"/>
        <v>0</v>
      </c>
      <c r="AA62" s="25">
        <f t="shared" si="33"/>
        <v>0</v>
      </c>
      <c r="AB62" s="26">
        <f t="shared" si="34"/>
        <v>0</v>
      </c>
      <c r="AC62" s="21">
        <f t="shared" si="35"/>
        <v>0</v>
      </c>
      <c r="AD62" s="21">
        <f t="shared" si="36"/>
        <v>0</v>
      </c>
      <c r="AE62" s="21">
        <f t="shared" si="37"/>
        <v>0</v>
      </c>
      <c r="AF62" s="21">
        <f t="shared" si="38"/>
        <v>0</v>
      </c>
      <c r="AG62" s="21">
        <f t="shared" si="39"/>
        <v>0</v>
      </c>
      <c r="AH62" s="21">
        <f t="shared" si="40"/>
        <v>0</v>
      </c>
      <c r="AI62" s="21">
        <f t="shared" si="41"/>
        <v>0</v>
      </c>
      <c r="AJ62" s="21">
        <f t="shared" si="42"/>
        <v>0</v>
      </c>
      <c r="AK62" s="21">
        <f t="shared" si="43"/>
        <v>0</v>
      </c>
      <c r="AL62" s="21">
        <f t="shared" si="44"/>
        <v>0</v>
      </c>
      <c r="AM62" s="23">
        <f t="shared" si="45"/>
        <v>0</v>
      </c>
    </row>
    <row r="63" spans="1:39" x14ac:dyDescent="0.25">
      <c r="A63" s="1" t="s">
        <v>107</v>
      </c>
      <c r="B63" t="s">
        <v>108</v>
      </c>
      <c r="C63" s="20" t="e">
        <f t="shared" si="27"/>
        <v>#REF!</v>
      </c>
      <c r="D63" s="21">
        <f t="shared" si="5"/>
        <v>0</v>
      </c>
      <c r="E63" s="21">
        <f t="shared" si="6"/>
        <v>0</v>
      </c>
      <c r="F63" s="21">
        <f t="shared" si="7"/>
        <v>0</v>
      </c>
      <c r="G63" s="21">
        <f t="shared" si="8"/>
        <v>0</v>
      </c>
      <c r="H63" s="27">
        <f t="shared" si="28"/>
        <v>0</v>
      </c>
      <c r="I63" s="21" t="e">
        <f>Aetna!I63+Anthem!I63+#REF!+Molina!I63+United!I63+Wellcare!I63</f>
        <v>#REF!</v>
      </c>
      <c r="J63" s="21" t="e">
        <f>Aetna!J63+Anthem!J63+#REF!+Molina!J63+United!J63+Wellcare!J63</f>
        <v>#REF!</v>
      </c>
      <c r="K63" s="21" t="e">
        <f>Aetna!K63+Anthem!K63+#REF!+Molina!K63+United!K63+Wellcare!K63</f>
        <v>#REF!</v>
      </c>
      <c r="L63" s="21" t="e">
        <f>Aetna!L63+Anthem!L63+#REF!+Molina!L63+United!L63+Wellcare!L63</f>
        <v>#REF!</v>
      </c>
      <c r="M63" s="21" t="e">
        <f>Aetna!M63+Anthem!M63+#REF!+Molina!M63+United!M63+Wellcare!M63</f>
        <v>#REF!</v>
      </c>
      <c r="N63" s="21" t="e">
        <f>Aetna!N63+Anthem!N63+#REF!+Molina!N63+United!N63+Wellcare!N63</f>
        <v>#REF!</v>
      </c>
      <c r="O63" s="21" t="e">
        <f>Aetna!O63+Anthem!O63+#REF!+Molina!O63+United!O63+Wellcare!O63</f>
        <v>#REF!</v>
      </c>
      <c r="P63" s="21" t="e">
        <f>Aetna!P63+Anthem!P63+#REF!+Molina!P63+United!P63+Wellcare!P63</f>
        <v>#REF!</v>
      </c>
      <c r="Q63" s="21" t="e">
        <f>Aetna!Q63+Anthem!Q63+#REF!+Molina!Q63+United!Q63+Wellcare!Q63</f>
        <v>#REF!</v>
      </c>
      <c r="R63" s="21" t="e">
        <f>Aetna!R63+Anthem!R63+#REF!+Molina!R63+United!R63+Wellcare!R63</f>
        <v>#REF!</v>
      </c>
      <c r="S63" s="21" t="e">
        <f>Aetna!S63+Anthem!S63+#REF!+Molina!S63+United!S63+Wellcare!S63</f>
        <v>#REF!</v>
      </c>
      <c r="T63" s="23" t="e">
        <f>Aetna!T63+Anthem!T63+#REF!+Molina!T63+United!T63+Wellcare!T63</f>
        <v>#REF!</v>
      </c>
      <c r="U63" s="24"/>
      <c r="V63" s="20" t="e">
        <f t="shared" si="29"/>
        <v>#REF!</v>
      </c>
      <c r="W63" s="21">
        <f t="shared" si="11"/>
        <v>0</v>
      </c>
      <c r="X63" s="21">
        <f t="shared" si="30"/>
        <v>0</v>
      </c>
      <c r="Y63" s="21">
        <f t="shared" si="31"/>
        <v>0</v>
      </c>
      <c r="Z63" s="21">
        <f t="shared" si="32"/>
        <v>0</v>
      </c>
      <c r="AA63" s="25">
        <f t="shared" si="33"/>
        <v>0</v>
      </c>
      <c r="AB63" s="26">
        <f t="shared" si="34"/>
        <v>0</v>
      </c>
      <c r="AC63" s="21">
        <f t="shared" si="35"/>
        <v>0</v>
      </c>
      <c r="AD63" s="21">
        <f t="shared" si="36"/>
        <v>0</v>
      </c>
      <c r="AE63" s="21">
        <f t="shared" si="37"/>
        <v>0</v>
      </c>
      <c r="AF63" s="21">
        <f t="shared" si="38"/>
        <v>0</v>
      </c>
      <c r="AG63" s="21">
        <f t="shared" si="39"/>
        <v>0</v>
      </c>
      <c r="AH63" s="21">
        <f t="shared" si="40"/>
        <v>0</v>
      </c>
      <c r="AI63" s="21">
        <f t="shared" si="41"/>
        <v>0</v>
      </c>
      <c r="AJ63" s="21">
        <f t="shared" si="42"/>
        <v>0</v>
      </c>
      <c r="AK63" s="21">
        <f t="shared" si="43"/>
        <v>0</v>
      </c>
      <c r="AL63" s="21">
        <f t="shared" si="44"/>
        <v>0</v>
      </c>
      <c r="AM63" s="23">
        <f t="shared" si="45"/>
        <v>0</v>
      </c>
    </row>
    <row r="64" spans="1:39" x14ac:dyDescent="0.25">
      <c r="A64" s="1" t="s">
        <v>109</v>
      </c>
      <c r="B64" t="s">
        <v>110</v>
      </c>
      <c r="C64" s="20" t="e">
        <f t="shared" si="27"/>
        <v>#REF!</v>
      </c>
      <c r="D64" s="21">
        <f t="shared" si="5"/>
        <v>0</v>
      </c>
      <c r="E64" s="21">
        <f t="shared" si="6"/>
        <v>0</v>
      </c>
      <c r="F64" s="21">
        <f t="shared" si="7"/>
        <v>0</v>
      </c>
      <c r="G64" s="21">
        <f t="shared" si="8"/>
        <v>0</v>
      </c>
      <c r="H64" s="27">
        <f t="shared" si="28"/>
        <v>0</v>
      </c>
      <c r="I64" s="21" t="e">
        <f>Aetna!I64+Anthem!I64+#REF!+Molina!I64+United!I64+Wellcare!I64</f>
        <v>#REF!</v>
      </c>
      <c r="J64" s="21" t="e">
        <f>Aetna!J64+Anthem!J64+#REF!+Molina!J64+United!J64+Wellcare!J64</f>
        <v>#REF!</v>
      </c>
      <c r="K64" s="21" t="e">
        <f>Aetna!K64+Anthem!K64+#REF!+Molina!K64+United!K64+Wellcare!K64</f>
        <v>#REF!</v>
      </c>
      <c r="L64" s="21" t="e">
        <f>Aetna!L64+Anthem!L64+#REF!+Molina!L64+United!L64+Wellcare!L64</f>
        <v>#REF!</v>
      </c>
      <c r="M64" s="21" t="e">
        <f>Aetna!M64+Anthem!M64+#REF!+Molina!M64+United!M64+Wellcare!M64</f>
        <v>#REF!</v>
      </c>
      <c r="N64" s="21" t="e">
        <f>Aetna!N64+Anthem!N64+#REF!+Molina!N64+United!N64+Wellcare!N64</f>
        <v>#REF!</v>
      </c>
      <c r="O64" s="21" t="e">
        <f>Aetna!O64+Anthem!O64+#REF!+Molina!O64+United!O64+Wellcare!O64</f>
        <v>#REF!</v>
      </c>
      <c r="P64" s="21" t="e">
        <f>Aetna!P64+Anthem!P64+#REF!+Molina!P64+United!P64+Wellcare!P64</f>
        <v>#REF!</v>
      </c>
      <c r="Q64" s="21" t="e">
        <f>Aetna!Q64+Anthem!Q64+#REF!+Molina!Q64+United!Q64+Wellcare!Q64</f>
        <v>#REF!</v>
      </c>
      <c r="R64" s="21" t="e">
        <f>Aetna!R64+Anthem!R64+#REF!+Molina!R64+United!R64+Wellcare!R64</f>
        <v>#REF!</v>
      </c>
      <c r="S64" s="21" t="e">
        <f>Aetna!S64+Anthem!S64+#REF!+Molina!S64+United!S64+Wellcare!S64</f>
        <v>#REF!</v>
      </c>
      <c r="T64" s="23" t="e">
        <f>Aetna!T64+Anthem!T64+#REF!+Molina!T64+United!T64+Wellcare!T64</f>
        <v>#REF!</v>
      </c>
      <c r="U64" s="24"/>
      <c r="V64" s="20" t="e">
        <f t="shared" si="29"/>
        <v>#REF!</v>
      </c>
      <c r="W64" s="21">
        <f t="shared" si="11"/>
        <v>0</v>
      </c>
      <c r="X64" s="21">
        <f t="shared" si="30"/>
        <v>0</v>
      </c>
      <c r="Y64" s="21">
        <f t="shared" si="31"/>
        <v>0</v>
      </c>
      <c r="Z64" s="21">
        <f t="shared" si="32"/>
        <v>0</v>
      </c>
      <c r="AA64" s="25">
        <f t="shared" si="33"/>
        <v>0</v>
      </c>
      <c r="AB64" s="26">
        <f t="shared" si="34"/>
        <v>0</v>
      </c>
      <c r="AC64" s="21">
        <f t="shared" si="35"/>
        <v>0</v>
      </c>
      <c r="AD64" s="21">
        <f t="shared" si="36"/>
        <v>0</v>
      </c>
      <c r="AE64" s="21">
        <f t="shared" si="37"/>
        <v>0</v>
      </c>
      <c r="AF64" s="21">
        <f t="shared" si="38"/>
        <v>0</v>
      </c>
      <c r="AG64" s="21">
        <f t="shared" si="39"/>
        <v>0</v>
      </c>
      <c r="AH64" s="21">
        <f t="shared" si="40"/>
        <v>0</v>
      </c>
      <c r="AI64" s="21">
        <f t="shared" si="41"/>
        <v>0</v>
      </c>
      <c r="AJ64" s="21">
        <f t="shared" si="42"/>
        <v>0</v>
      </c>
      <c r="AK64" s="21">
        <f t="shared" si="43"/>
        <v>0</v>
      </c>
      <c r="AL64" s="21">
        <f t="shared" si="44"/>
        <v>0</v>
      </c>
      <c r="AM64" s="23">
        <f t="shared" si="45"/>
        <v>0</v>
      </c>
    </row>
    <row r="65" spans="1:39" x14ac:dyDescent="0.25">
      <c r="A65" s="1" t="s">
        <v>111</v>
      </c>
      <c r="B65" t="s">
        <v>112</v>
      </c>
      <c r="C65" s="20" t="e">
        <f t="shared" si="27"/>
        <v>#REF!</v>
      </c>
      <c r="D65" s="21">
        <f t="shared" si="5"/>
        <v>0</v>
      </c>
      <c r="E65" s="21">
        <f t="shared" si="6"/>
        <v>0</v>
      </c>
      <c r="F65" s="21">
        <f t="shared" si="7"/>
        <v>0</v>
      </c>
      <c r="G65" s="21">
        <f t="shared" si="8"/>
        <v>0</v>
      </c>
      <c r="H65" s="27">
        <f t="shared" si="28"/>
        <v>0</v>
      </c>
      <c r="I65" s="21" t="e">
        <f>Aetna!I65+Anthem!I65+#REF!+Molina!I65+United!I65+Wellcare!I65</f>
        <v>#REF!</v>
      </c>
      <c r="J65" s="21" t="e">
        <f>Aetna!J65+Anthem!J65+#REF!+Molina!J65+United!J65+Wellcare!J65</f>
        <v>#REF!</v>
      </c>
      <c r="K65" s="21" t="e">
        <f>Aetna!K65+Anthem!K65+#REF!+Molina!K65+United!K65+Wellcare!K65</f>
        <v>#REF!</v>
      </c>
      <c r="L65" s="21" t="e">
        <f>Aetna!L65+Anthem!L65+#REF!+Molina!L65+United!L65+Wellcare!L65</f>
        <v>#REF!</v>
      </c>
      <c r="M65" s="21" t="e">
        <f>Aetna!M65+Anthem!M65+#REF!+Molina!M65+United!M65+Wellcare!M65</f>
        <v>#REF!</v>
      </c>
      <c r="N65" s="21" t="e">
        <f>Aetna!N65+Anthem!N65+#REF!+Molina!N65+United!N65+Wellcare!N65</f>
        <v>#REF!</v>
      </c>
      <c r="O65" s="21" t="e">
        <f>Aetna!O65+Anthem!O65+#REF!+Molina!O65+United!O65+Wellcare!O65</f>
        <v>#REF!</v>
      </c>
      <c r="P65" s="21" t="e">
        <f>Aetna!P65+Anthem!P65+#REF!+Molina!P65+United!P65+Wellcare!P65</f>
        <v>#REF!</v>
      </c>
      <c r="Q65" s="21" t="e">
        <f>Aetna!Q65+Anthem!Q65+#REF!+Molina!Q65+United!Q65+Wellcare!Q65</f>
        <v>#REF!</v>
      </c>
      <c r="R65" s="21" t="e">
        <f>Aetna!R65+Anthem!R65+#REF!+Molina!R65+United!R65+Wellcare!R65</f>
        <v>#REF!</v>
      </c>
      <c r="S65" s="21" t="e">
        <f>Aetna!S65+Anthem!S65+#REF!+Molina!S65+United!S65+Wellcare!S65</f>
        <v>#REF!</v>
      </c>
      <c r="T65" s="23" t="e">
        <f>Aetna!T65+Anthem!T65+#REF!+Molina!T65+United!T65+Wellcare!T65</f>
        <v>#REF!</v>
      </c>
      <c r="U65" s="24"/>
      <c r="V65" s="20" t="e">
        <f t="shared" si="29"/>
        <v>#REF!</v>
      </c>
      <c r="W65" s="21">
        <f t="shared" si="11"/>
        <v>0</v>
      </c>
      <c r="X65" s="21">
        <f t="shared" si="30"/>
        <v>0</v>
      </c>
      <c r="Y65" s="21">
        <f t="shared" si="31"/>
        <v>0</v>
      </c>
      <c r="Z65" s="21">
        <f t="shared" si="32"/>
        <v>0</v>
      </c>
      <c r="AA65" s="25">
        <f t="shared" si="33"/>
        <v>0</v>
      </c>
      <c r="AB65" s="26">
        <f t="shared" si="34"/>
        <v>0</v>
      </c>
      <c r="AC65" s="21">
        <f t="shared" si="35"/>
        <v>0</v>
      </c>
      <c r="AD65" s="21">
        <f t="shared" si="36"/>
        <v>0</v>
      </c>
      <c r="AE65" s="21">
        <f t="shared" si="37"/>
        <v>0</v>
      </c>
      <c r="AF65" s="21">
        <f t="shared" si="38"/>
        <v>0</v>
      </c>
      <c r="AG65" s="21">
        <f t="shared" si="39"/>
        <v>0</v>
      </c>
      <c r="AH65" s="21">
        <f t="shared" si="40"/>
        <v>0</v>
      </c>
      <c r="AI65" s="21">
        <f t="shared" si="41"/>
        <v>0</v>
      </c>
      <c r="AJ65" s="21">
        <f t="shared" si="42"/>
        <v>0</v>
      </c>
      <c r="AK65" s="21">
        <f t="shared" si="43"/>
        <v>0</v>
      </c>
      <c r="AL65" s="21">
        <f t="shared" si="44"/>
        <v>0</v>
      </c>
      <c r="AM65" s="23">
        <f t="shared" si="45"/>
        <v>0</v>
      </c>
    </row>
    <row r="66" spans="1:39" x14ac:dyDescent="0.25">
      <c r="A66" s="1" t="s">
        <v>113</v>
      </c>
      <c r="B66" t="s">
        <v>114</v>
      </c>
      <c r="C66" s="20" t="e">
        <f t="shared" si="27"/>
        <v>#REF!</v>
      </c>
      <c r="D66" s="21">
        <f t="shared" si="5"/>
        <v>0</v>
      </c>
      <c r="E66" s="21">
        <f t="shared" si="6"/>
        <v>0</v>
      </c>
      <c r="F66" s="21">
        <f t="shared" si="7"/>
        <v>0</v>
      </c>
      <c r="G66" s="21">
        <f t="shared" si="8"/>
        <v>0</v>
      </c>
      <c r="H66" s="27">
        <f t="shared" si="28"/>
        <v>0</v>
      </c>
      <c r="I66" s="21" t="e">
        <f>Aetna!I66+Anthem!I66+#REF!+Molina!I66+United!I66+Wellcare!I66</f>
        <v>#REF!</v>
      </c>
      <c r="J66" s="21" t="e">
        <f>Aetna!J66+Anthem!J66+#REF!+Molina!J66+United!J66+Wellcare!J66</f>
        <v>#REF!</v>
      </c>
      <c r="K66" s="21" t="e">
        <f>Aetna!K66+Anthem!K66+#REF!+Molina!K66+United!K66+Wellcare!K66</f>
        <v>#REF!</v>
      </c>
      <c r="L66" s="21" t="e">
        <f>Aetna!L66+Anthem!L66+#REF!+Molina!L66+United!L66+Wellcare!L66</f>
        <v>#REF!</v>
      </c>
      <c r="M66" s="21" t="e">
        <f>Aetna!M66+Anthem!M66+#REF!+Molina!M66+United!M66+Wellcare!M66</f>
        <v>#REF!</v>
      </c>
      <c r="N66" s="21" t="e">
        <f>Aetna!N66+Anthem!N66+#REF!+Molina!N66+United!N66+Wellcare!N66</f>
        <v>#REF!</v>
      </c>
      <c r="O66" s="21" t="e">
        <f>Aetna!O66+Anthem!O66+#REF!+Molina!O66+United!O66+Wellcare!O66</f>
        <v>#REF!</v>
      </c>
      <c r="P66" s="21" t="e">
        <f>Aetna!P66+Anthem!P66+#REF!+Molina!P66+United!P66+Wellcare!P66</f>
        <v>#REF!</v>
      </c>
      <c r="Q66" s="21" t="e">
        <f>Aetna!Q66+Anthem!Q66+#REF!+Molina!Q66+United!Q66+Wellcare!Q66</f>
        <v>#REF!</v>
      </c>
      <c r="R66" s="21" t="e">
        <f>Aetna!R66+Anthem!R66+#REF!+Molina!R66+United!R66+Wellcare!R66</f>
        <v>#REF!</v>
      </c>
      <c r="S66" s="21" t="e">
        <f>Aetna!S66+Anthem!S66+#REF!+Molina!S66+United!S66+Wellcare!S66</f>
        <v>#REF!</v>
      </c>
      <c r="T66" s="23" t="e">
        <f>Aetna!T66+Anthem!T66+#REF!+Molina!T66+United!T66+Wellcare!T66</f>
        <v>#REF!</v>
      </c>
      <c r="U66" s="24"/>
      <c r="V66" s="20" t="e">
        <f t="shared" si="29"/>
        <v>#REF!</v>
      </c>
      <c r="W66" s="21">
        <f t="shared" si="11"/>
        <v>0</v>
      </c>
      <c r="X66" s="21">
        <f t="shared" si="30"/>
        <v>0</v>
      </c>
      <c r="Y66" s="21">
        <f t="shared" si="31"/>
        <v>0</v>
      </c>
      <c r="Z66" s="21">
        <f t="shared" si="32"/>
        <v>0</v>
      </c>
      <c r="AA66" s="25">
        <f t="shared" si="33"/>
        <v>0</v>
      </c>
      <c r="AB66" s="26">
        <f t="shared" si="34"/>
        <v>0</v>
      </c>
      <c r="AC66" s="21">
        <f t="shared" si="35"/>
        <v>0</v>
      </c>
      <c r="AD66" s="21">
        <f t="shared" si="36"/>
        <v>0</v>
      </c>
      <c r="AE66" s="21">
        <f t="shared" si="37"/>
        <v>0</v>
      </c>
      <c r="AF66" s="21">
        <f t="shared" si="38"/>
        <v>0</v>
      </c>
      <c r="AG66" s="21">
        <f t="shared" si="39"/>
        <v>0</v>
      </c>
      <c r="AH66" s="21">
        <f t="shared" si="40"/>
        <v>0</v>
      </c>
      <c r="AI66" s="21">
        <f t="shared" si="41"/>
        <v>0</v>
      </c>
      <c r="AJ66" s="21">
        <f t="shared" si="42"/>
        <v>0</v>
      </c>
      <c r="AK66" s="21">
        <f t="shared" si="43"/>
        <v>0</v>
      </c>
      <c r="AL66" s="21">
        <f t="shared" si="44"/>
        <v>0</v>
      </c>
      <c r="AM66" s="23">
        <f t="shared" si="45"/>
        <v>0</v>
      </c>
    </row>
    <row r="67" spans="1:39" x14ac:dyDescent="0.25">
      <c r="A67" s="1" t="s">
        <v>115</v>
      </c>
      <c r="B67" t="s">
        <v>116</v>
      </c>
      <c r="C67" s="20" t="e">
        <f t="shared" si="27"/>
        <v>#REF!</v>
      </c>
      <c r="D67" s="21">
        <f t="shared" si="5"/>
        <v>0</v>
      </c>
      <c r="E67" s="21">
        <f t="shared" si="6"/>
        <v>0</v>
      </c>
      <c r="F67" s="21">
        <f t="shared" si="7"/>
        <v>0</v>
      </c>
      <c r="G67" s="21">
        <f t="shared" si="8"/>
        <v>0</v>
      </c>
      <c r="H67" s="27">
        <f t="shared" si="28"/>
        <v>0</v>
      </c>
      <c r="I67" s="21" t="e">
        <f>Aetna!I67+Anthem!I67+#REF!+Molina!I67+United!I67+Wellcare!I67</f>
        <v>#REF!</v>
      </c>
      <c r="J67" s="21" t="e">
        <f>Aetna!J67+Anthem!J67+#REF!+Molina!J67+United!J67+Wellcare!J67</f>
        <v>#REF!</v>
      </c>
      <c r="K67" s="21" t="e">
        <f>Aetna!K67+Anthem!K67+#REF!+Molina!K67+United!K67+Wellcare!K67</f>
        <v>#REF!</v>
      </c>
      <c r="L67" s="21" t="e">
        <f>Aetna!L67+Anthem!L67+#REF!+Molina!L67+United!L67+Wellcare!L67</f>
        <v>#REF!</v>
      </c>
      <c r="M67" s="21" t="e">
        <f>Aetna!M67+Anthem!M67+#REF!+Molina!M67+United!M67+Wellcare!M67</f>
        <v>#REF!</v>
      </c>
      <c r="N67" s="21" t="e">
        <f>Aetna!N67+Anthem!N67+#REF!+Molina!N67+United!N67+Wellcare!N67</f>
        <v>#REF!</v>
      </c>
      <c r="O67" s="21" t="e">
        <f>Aetna!O67+Anthem!O67+#REF!+Molina!O67+United!O67+Wellcare!O67</f>
        <v>#REF!</v>
      </c>
      <c r="P67" s="21" t="e">
        <f>Aetna!P67+Anthem!P67+#REF!+Molina!P67+United!P67+Wellcare!P67</f>
        <v>#REF!</v>
      </c>
      <c r="Q67" s="21" t="e">
        <f>Aetna!Q67+Anthem!Q67+#REF!+Molina!Q67+United!Q67+Wellcare!Q67</f>
        <v>#REF!</v>
      </c>
      <c r="R67" s="21" t="e">
        <f>Aetna!R67+Anthem!R67+#REF!+Molina!R67+United!R67+Wellcare!R67</f>
        <v>#REF!</v>
      </c>
      <c r="S67" s="21" t="e">
        <f>Aetna!S67+Anthem!S67+#REF!+Molina!S67+United!S67+Wellcare!S67</f>
        <v>#REF!</v>
      </c>
      <c r="T67" s="23" t="e">
        <f>Aetna!T67+Anthem!T67+#REF!+Molina!T67+United!T67+Wellcare!T67</f>
        <v>#REF!</v>
      </c>
      <c r="U67" s="24"/>
      <c r="V67" s="20" t="e">
        <f t="shared" si="29"/>
        <v>#REF!</v>
      </c>
      <c r="W67" s="21">
        <f t="shared" si="11"/>
        <v>0</v>
      </c>
      <c r="X67" s="21">
        <f t="shared" si="30"/>
        <v>0</v>
      </c>
      <c r="Y67" s="21">
        <f t="shared" si="31"/>
        <v>0</v>
      </c>
      <c r="Z67" s="21">
        <f t="shared" si="32"/>
        <v>0</v>
      </c>
      <c r="AA67" s="25">
        <f t="shared" si="33"/>
        <v>0</v>
      </c>
      <c r="AB67" s="26">
        <f t="shared" si="34"/>
        <v>0</v>
      </c>
      <c r="AC67" s="21">
        <f t="shared" si="35"/>
        <v>0</v>
      </c>
      <c r="AD67" s="21">
        <f t="shared" si="36"/>
        <v>0</v>
      </c>
      <c r="AE67" s="21">
        <f t="shared" si="37"/>
        <v>0</v>
      </c>
      <c r="AF67" s="21">
        <f t="shared" si="38"/>
        <v>0</v>
      </c>
      <c r="AG67" s="21">
        <f t="shared" si="39"/>
        <v>0</v>
      </c>
      <c r="AH67" s="21">
        <f t="shared" si="40"/>
        <v>0</v>
      </c>
      <c r="AI67" s="21">
        <f t="shared" si="41"/>
        <v>0</v>
      </c>
      <c r="AJ67" s="21">
        <f t="shared" si="42"/>
        <v>0</v>
      </c>
      <c r="AK67" s="21">
        <f t="shared" si="43"/>
        <v>0</v>
      </c>
      <c r="AL67" s="21">
        <f t="shared" si="44"/>
        <v>0</v>
      </c>
      <c r="AM67" s="23">
        <f t="shared" si="45"/>
        <v>0</v>
      </c>
    </row>
    <row r="68" spans="1:39" x14ac:dyDescent="0.25">
      <c r="A68" s="1" t="s">
        <v>117</v>
      </c>
      <c r="B68" t="s">
        <v>118</v>
      </c>
      <c r="C68" s="20" t="e">
        <f t="shared" si="27"/>
        <v>#REF!</v>
      </c>
      <c r="D68" s="21">
        <f t="shared" si="5"/>
        <v>0</v>
      </c>
      <c r="E68" s="21">
        <f t="shared" si="6"/>
        <v>0</v>
      </c>
      <c r="F68" s="21">
        <f t="shared" si="7"/>
        <v>0</v>
      </c>
      <c r="G68" s="21">
        <f t="shared" si="8"/>
        <v>0</v>
      </c>
      <c r="H68" s="27">
        <f t="shared" si="28"/>
        <v>0</v>
      </c>
      <c r="I68" s="21" t="e">
        <f>Aetna!I68+Anthem!I68+#REF!+Molina!I68+United!I68+Wellcare!I68</f>
        <v>#REF!</v>
      </c>
      <c r="J68" s="21" t="e">
        <f>Aetna!J68+Anthem!J68+#REF!+Molina!J68+United!J68+Wellcare!J68</f>
        <v>#REF!</v>
      </c>
      <c r="K68" s="21" t="e">
        <f>Aetna!K68+Anthem!K68+#REF!+Molina!K68+United!K68+Wellcare!K68</f>
        <v>#REF!</v>
      </c>
      <c r="L68" s="21" t="e">
        <f>Aetna!L68+Anthem!L68+#REF!+Molina!L68+United!L68+Wellcare!L68</f>
        <v>#REF!</v>
      </c>
      <c r="M68" s="21" t="e">
        <f>Aetna!M68+Anthem!M68+#REF!+Molina!M68+United!M68+Wellcare!M68</f>
        <v>#REF!</v>
      </c>
      <c r="N68" s="21" t="e">
        <f>Aetna!N68+Anthem!N68+#REF!+Molina!N68+United!N68+Wellcare!N68</f>
        <v>#REF!</v>
      </c>
      <c r="O68" s="21" t="e">
        <f>Aetna!O68+Anthem!O68+#REF!+Molina!O68+United!O68+Wellcare!O68</f>
        <v>#REF!</v>
      </c>
      <c r="P68" s="21" t="e">
        <f>Aetna!P68+Anthem!P68+#REF!+Molina!P68+United!P68+Wellcare!P68</f>
        <v>#REF!</v>
      </c>
      <c r="Q68" s="21" t="e">
        <f>Aetna!Q68+Anthem!Q68+#REF!+Molina!Q68+United!Q68+Wellcare!Q68</f>
        <v>#REF!</v>
      </c>
      <c r="R68" s="21" t="e">
        <f>Aetna!R68+Anthem!R68+#REF!+Molina!R68+United!R68+Wellcare!R68</f>
        <v>#REF!</v>
      </c>
      <c r="S68" s="21" t="e">
        <f>Aetna!S68+Anthem!S68+#REF!+Molina!S68+United!S68+Wellcare!S68</f>
        <v>#REF!</v>
      </c>
      <c r="T68" s="23" t="e">
        <f>Aetna!T68+Anthem!T68+#REF!+Molina!T68+United!T68+Wellcare!T68</f>
        <v>#REF!</v>
      </c>
      <c r="U68" s="24"/>
      <c r="V68" s="20" t="e">
        <f t="shared" si="29"/>
        <v>#REF!</v>
      </c>
      <c r="W68" s="21">
        <f t="shared" si="11"/>
        <v>0</v>
      </c>
      <c r="X68" s="21">
        <f t="shared" si="30"/>
        <v>0</v>
      </c>
      <c r="Y68" s="21">
        <f t="shared" si="31"/>
        <v>0</v>
      </c>
      <c r="Z68" s="21">
        <f t="shared" si="32"/>
        <v>0</v>
      </c>
      <c r="AA68" s="25">
        <f t="shared" si="33"/>
        <v>0</v>
      </c>
      <c r="AB68" s="26">
        <f t="shared" si="34"/>
        <v>0</v>
      </c>
      <c r="AC68" s="21">
        <f t="shared" si="35"/>
        <v>0</v>
      </c>
      <c r="AD68" s="21">
        <f t="shared" si="36"/>
        <v>0</v>
      </c>
      <c r="AE68" s="21">
        <f t="shared" si="37"/>
        <v>0</v>
      </c>
      <c r="AF68" s="21">
        <f t="shared" si="38"/>
        <v>0</v>
      </c>
      <c r="AG68" s="21">
        <f t="shared" si="39"/>
        <v>0</v>
      </c>
      <c r="AH68" s="21">
        <f t="shared" si="40"/>
        <v>0</v>
      </c>
      <c r="AI68" s="21">
        <f t="shared" si="41"/>
        <v>0</v>
      </c>
      <c r="AJ68" s="21">
        <f t="shared" si="42"/>
        <v>0</v>
      </c>
      <c r="AK68" s="21">
        <f t="shared" si="43"/>
        <v>0</v>
      </c>
      <c r="AL68" s="21">
        <f t="shared" si="44"/>
        <v>0</v>
      </c>
      <c r="AM68" s="23">
        <f t="shared" si="45"/>
        <v>0</v>
      </c>
    </row>
    <row r="69" spans="1:39" x14ac:dyDescent="0.25">
      <c r="A69" s="1" t="s">
        <v>119</v>
      </c>
      <c r="B69" t="s">
        <v>120</v>
      </c>
      <c r="C69" s="20" t="e">
        <f t="shared" si="27"/>
        <v>#REF!</v>
      </c>
      <c r="D69" s="21">
        <f t="shared" si="5"/>
        <v>0</v>
      </c>
      <c r="E69" s="21">
        <f t="shared" si="6"/>
        <v>0</v>
      </c>
      <c r="F69" s="21">
        <f t="shared" si="7"/>
        <v>0</v>
      </c>
      <c r="G69" s="21">
        <f t="shared" si="8"/>
        <v>0</v>
      </c>
      <c r="H69" s="27">
        <f t="shared" si="28"/>
        <v>0</v>
      </c>
      <c r="I69" s="21" t="e">
        <f>Aetna!I69+Anthem!I69+#REF!+Molina!I69+United!I69+Wellcare!I69</f>
        <v>#REF!</v>
      </c>
      <c r="J69" s="21" t="e">
        <f>Aetna!J69+Anthem!J69+#REF!+Molina!J69+United!J69+Wellcare!J69</f>
        <v>#REF!</v>
      </c>
      <c r="K69" s="21" t="e">
        <f>Aetna!K69+Anthem!K69+#REF!+Molina!K69+United!K69+Wellcare!K69</f>
        <v>#REF!</v>
      </c>
      <c r="L69" s="21" t="e">
        <f>Aetna!L69+Anthem!L69+#REF!+Molina!L69+United!L69+Wellcare!L69</f>
        <v>#REF!</v>
      </c>
      <c r="M69" s="21" t="e">
        <f>Aetna!M69+Anthem!M69+#REF!+Molina!M69+United!M69+Wellcare!M69</f>
        <v>#REF!</v>
      </c>
      <c r="N69" s="21" t="e">
        <f>Aetna!N69+Anthem!N69+#REF!+Molina!N69+United!N69+Wellcare!N69</f>
        <v>#REF!</v>
      </c>
      <c r="O69" s="21" t="e">
        <f>Aetna!O69+Anthem!O69+#REF!+Molina!O69+United!O69+Wellcare!O69</f>
        <v>#REF!</v>
      </c>
      <c r="P69" s="21" t="e">
        <f>Aetna!P69+Anthem!P69+#REF!+Molina!P69+United!P69+Wellcare!P69</f>
        <v>#REF!</v>
      </c>
      <c r="Q69" s="21" t="e">
        <f>Aetna!Q69+Anthem!Q69+#REF!+Molina!Q69+United!Q69+Wellcare!Q69</f>
        <v>#REF!</v>
      </c>
      <c r="R69" s="21" t="e">
        <f>Aetna!R69+Anthem!R69+#REF!+Molina!R69+United!R69+Wellcare!R69</f>
        <v>#REF!</v>
      </c>
      <c r="S69" s="21" t="e">
        <f>Aetna!S69+Anthem!S69+#REF!+Molina!S69+United!S69+Wellcare!S69</f>
        <v>#REF!</v>
      </c>
      <c r="T69" s="23" t="e">
        <f>Aetna!T69+Anthem!T69+#REF!+Molina!T69+United!T69+Wellcare!T69</f>
        <v>#REF!</v>
      </c>
      <c r="U69" s="24"/>
      <c r="V69" s="20" t="e">
        <f t="shared" si="29"/>
        <v>#REF!</v>
      </c>
      <c r="W69" s="21">
        <f t="shared" si="11"/>
        <v>0</v>
      </c>
      <c r="X69" s="21">
        <f t="shared" si="30"/>
        <v>0</v>
      </c>
      <c r="Y69" s="21">
        <f t="shared" si="31"/>
        <v>0</v>
      </c>
      <c r="Z69" s="21">
        <f t="shared" si="32"/>
        <v>0</v>
      </c>
      <c r="AA69" s="25">
        <f t="shared" si="33"/>
        <v>0</v>
      </c>
      <c r="AB69" s="26">
        <f t="shared" si="34"/>
        <v>0</v>
      </c>
      <c r="AC69" s="21">
        <f t="shared" si="35"/>
        <v>0</v>
      </c>
      <c r="AD69" s="21">
        <f t="shared" si="36"/>
        <v>0</v>
      </c>
      <c r="AE69" s="21">
        <f t="shared" si="37"/>
        <v>0</v>
      </c>
      <c r="AF69" s="21">
        <f t="shared" si="38"/>
        <v>0</v>
      </c>
      <c r="AG69" s="21">
        <f t="shared" si="39"/>
        <v>0</v>
      </c>
      <c r="AH69" s="21">
        <f t="shared" si="40"/>
        <v>0</v>
      </c>
      <c r="AI69" s="21">
        <f t="shared" si="41"/>
        <v>0</v>
      </c>
      <c r="AJ69" s="21">
        <f t="shared" si="42"/>
        <v>0</v>
      </c>
      <c r="AK69" s="21">
        <f t="shared" si="43"/>
        <v>0</v>
      </c>
      <c r="AL69" s="21">
        <f t="shared" si="44"/>
        <v>0</v>
      </c>
      <c r="AM69" s="23">
        <f t="shared" si="45"/>
        <v>0</v>
      </c>
    </row>
    <row r="70" spans="1:39" x14ac:dyDescent="0.25">
      <c r="A70" s="1" t="s">
        <v>121</v>
      </c>
      <c r="B70" t="s">
        <v>122</v>
      </c>
      <c r="C70" s="20" t="e">
        <f t="shared" si="27"/>
        <v>#REF!</v>
      </c>
      <c r="D70" s="21">
        <f t="shared" si="5"/>
        <v>0</v>
      </c>
      <c r="E70" s="21">
        <f t="shared" si="6"/>
        <v>0</v>
      </c>
      <c r="F70" s="21">
        <f t="shared" si="7"/>
        <v>0</v>
      </c>
      <c r="G70" s="21">
        <f t="shared" si="8"/>
        <v>0</v>
      </c>
      <c r="H70" s="27">
        <f t="shared" si="28"/>
        <v>0</v>
      </c>
      <c r="I70" s="21" t="e">
        <f>Aetna!I70+Anthem!I70+#REF!+Molina!I70+United!I70+Wellcare!I70</f>
        <v>#REF!</v>
      </c>
      <c r="J70" s="21" t="e">
        <f>Aetna!J70+Anthem!J70+#REF!+Molina!J70+United!J70+Wellcare!J70</f>
        <v>#REF!</v>
      </c>
      <c r="K70" s="21" t="e">
        <f>Aetna!K70+Anthem!K70+#REF!+Molina!K70+United!K70+Wellcare!K70</f>
        <v>#REF!</v>
      </c>
      <c r="L70" s="21" t="e">
        <f>Aetna!L70+Anthem!L70+#REF!+Molina!L70+United!L70+Wellcare!L70</f>
        <v>#REF!</v>
      </c>
      <c r="M70" s="21" t="e">
        <f>Aetna!M70+Anthem!M70+#REF!+Molina!M70+United!M70+Wellcare!M70</f>
        <v>#REF!</v>
      </c>
      <c r="N70" s="21" t="e">
        <f>Aetna!N70+Anthem!N70+#REF!+Molina!N70+United!N70+Wellcare!N70</f>
        <v>#REF!</v>
      </c>
      <c r="O70" s="21" t="e">
        <f>Aetna!O70+Anthem!O70+#REF!+Molina!O70+United!O70+Wellcare!O70</f>
        <v>#REF!</v>
      </c>
      <c r="P70" s="21" t="e">
        <f>Aetna!P70+Anthem!P70+#REF!+Molina!P70+United!P70+Wellcare!P70</f>
        <v>#REF!</v>
      </c>
      <c r="Q70" s="21" t="e">
        <f>Aetna!Q70+Anthem!Q70+#REF!+Molina!Q70+United!Q70+Wellcare!Q70</f>
        <v>#REF!</v>
      </c>
      <c r="R70" s="21" t="e">
        <f>Aetna!R70+Anthem!R70+#REF!+Molina!R70+United!R70+Wellcare!R70</f>
        <v>#REF!</v>
      </c>
      <c r="S70" s="21" t="e">
        <f>Aetna!S70+Anthem!S70+#REF!+Molina!S70+United!S70+Wellcare!S70</f>
        <v>#REF!</v>
      </c>
      <c r="T70" s="23" t="e">
        <f>Aetna!T70+Anthem!T70+#REF!+Molina!T70+United!T70+Wellcare!T70</f>
        <v>#REF!</v>
      </c>
      <c r="U70" s="24"/>
      <c r="V70" s="20" t="e">
        <f t="shared" si="29"/>
        <v>#REF!</v>
      </c>
      <c r="W70" s="21">
        <f t="shared" si="11"/>
        <v>0</v>
      </c>
      <c r="X70" s="21">
        <f t="shared" si="30"/>
        <v>0</v>
      </c>
      <c r="Y70" s="21">
        <f t="shared" si="31"/>
        <v>0</v>
      </c>
      <c r="Z70" s="21">
        <f t="shared" si="32"/>
        <v>0</v>
      </c>
      <c r="AA70" s="25">
        <f t="shared" si="33"/>
        <v>0</v>
      </c>
      <c r="AB70" s="26">
        <f t="shared" si="34"/>
        <v>0</v>
      </c>
      <c r="AC70" s="21">
        <f t="shared" si="35"/>
        <v>0</v>
      </c>
      <c r="AD70" s="21">
        <f t="shared" si="36"/>
        <v>0</v>
      </c>
      <c r="AE70" s="21">
        <f t="shared" si="37"/>
        <v>0</v>
      </c>
      <c r="AF70" s="21">
        <f t="shared" si="38"/>
        <v>0</v>
      </c>
      <c r="AG70" s="21">
        <f t="shared" si="39"/>
        <v>0</v>
      </c>
      <c r="AH70" s="21">
        <f t="shared" si="40"/>
        <v>0</v>
      </c>
      <c r="AI70" s="21">
        <f t="shared" si="41"/>
        <v>0</v>
      </c>
      <c r="AJ70" s="21">
        <f t="shared" si="42"/>
        <v>0</v>
      </c>
      <c r="AK70" s="21">
        <f t="shared" si="43"/>
        <v>0</v>
      </c>
      <c r="AL70" s="21">
        <f t="shared" si="44"/>
        <v>0</v>
      </c>
      <c r="AM70" s="23">
        <f t="shared" si="45"/>
        <v>0</v>
      </c>
    </row>
    <row r="71" spans="1:39" x14ac:dyDescent="0.25">
      <c r="A71" s="1" t="s">
        <v>123</v>
      </c>
      <c r="B71" t="s">
        <v>124</v>
      </c>
      <c r="C71" s="20" t="e">
        <f t="shared" si="27"/>
        <v>#REF!</v>
      </c>
      <c r="D71" s="21">
        <f t="shared" si="5"/>
        <v>0</v>
      </c>
      <c r="E71" s="21">
        <f t="shared" si="6"/>
        <v>0</v>
      </c>
      <c r="F71" s="21">
        <f t="shared" si="7"/>
        <v>0</v>
      </c>
      <c r="G71" s="21">
        <f t="shared" si="8"/>
        <v>0</v>
      </c>
      <c r="H71" s="27">
        <f t="shared" si="28"/>
        <v>0</v>
      </c>
      <c r="I71" s="21" t="e">
        <f>Aetna!I71+Anthem!I71+#REF!+Molina!I71+United!I71+Wellcare!I71</f>
        <v>#REF!</v>
      </c>
      <c r="J71" s="21" t="e">
        <f>Aetna!J71+Anthem!J71+#REF!+Molina!J71+United!J71+Wellcare!J71</f>
        <v>#REF!</v>
      </c>
      <c r="K71" s="21" t="e">
        <f>Aetna!K71+Anthem!K71+#REF!+Molina!K71+United!K71+Wellcare!K71</f>
        <v>#REF!</v>
      </c>
      <c r="L71" s="21" t="e">
        <f>Aetna!L71+Anthem!L71+#REF!+Molina!L71+United!L71+Wellcare!L71</f>
        <v>#REF!</v>
      </c>
      <c r="M71" s="21" t="e">
        <f>Aetna!M71+Anthem!M71+#REF!+Molina!M71+United!M71+Wellcare!M71</f>
        <v>#REF!</v>
      </c>
      <c r="N71" s="21" t="e">
        <f>Aetna!N71+Anthem!N71+#REF!+Molina!N71+United!N71+Wellcare!N71</f>
        <v>#REF!</v>
      </c>
      <c r="O71" s="21" t="e">
        <f>Aetna!O71+Anthem!O71+#REF!+Molina!O71+United!O71+Wellcare!O71</f>
        <v>#REF!</v>
      </c>
      <c r="P71" s="21" t="e">
        <f>Aetna!P71+Anthem!P71+#REF!+Molina!P71+United!P71+Wellcare!P71</f>
        <v>#REF!</v>
      </c>
      <c r="Q71" s="21" t="e">
        <f>Aetna!Q71+Anthem!Q71+#REF!+Molina!Q71+United!Q71+Wellcare!Q71</f>
        <v>#REF!</v>
      </c>
      <c r="R71" s="21" t="e">
        <f>Aetna!R71+Anthem!R71+#REF!+Molina!R71+United!R71+Wellcare!R71</f>
        <v>#REF!</v>
      </c>
      <c r="S71" s="21" t="e">
        <f>Aetna!S71+Anthem!S71+#REF!+Molina!S71+United!S71+Wellcare!S71</f>
        <v>#REF!</v>
      </c>
      <c r="T71" s="23" t="e">
        <f>Aetna!T71+Anthem!T71+#REF!+Molina!T71+United!T71+Wellcare!T71</f>
        <v>#REF!</v>
      </c>
      <c r="U71" s="24"/>
      <c r="V71" s="20" t="e">
        <f t="shared" si="29"/>
        <v>#REF!</v>
      </c>
      <c r="W71" s="21">
        <f t="shared" si="11"/>
        <v>0</v>
      </c>
      <c r="X71" s="21">
        <f t="shared" si="30"/>
        <v>0</v>
      </c>
      <c r="Y71" s="21">
        <f t="shared" si="31"/>
        <v>0</v>
      </c>
      <c r="Z71" s="21">
        <f t="shared" si="32"/>
        <v>0</v>
      </c>
      <c r="AA71" s="25">
        <f t="shared" si="33"/>
        <v>0</v>
      </c>
      <c r="AB71" s="26">
        <f t="shared" si="34"/>
        <v>0</v>
      </c>
      <c r="AC71" s="21">
        <f t="shared" si="35"/>
        <v>0</v>
      </c>
      <c r="AD71" s="21">
        <f t="shared" si="36"/>
        <v>0</v>
      </c>
      <c r="AE71" s="21">
        <f t="shared" si="37"/>
        <v>0</v>
      </c>
      <c r="AF71" s="21">
        <f t="shared" si="38"/>
        <v>0</v>
      </c>
      <c r="AG71" s="21">
        <f t="shared" si="39"/>
        <v>0</v>
      </c>
      <c r="AH71" s="21">
        <f t="shared" si="40"/>
        <v>0</v>
      </c>
      <c r="AI71" s="21">
        <f t="shared" si="41"/>
        <v>0</v>
      </c>
      <c r="AJ71" s="21">
        <f t="shared" si="42"/>
        <v>0</v>
      </c>
      <c r="AK71" s="21">
        <f t="shared" si="43"/>
        <v>0</v>
      </c>
      <c r="AL71" s="21">
        <f t="shared" si="44"/>
        <v>0</v>
      </c>
      <c r="AM71" s="23">
        <f t="shared" si="45"/>
        <v>0</v>
      </c>
    </row>
    <row r="72" spans="1:39" x14ac:dyDescent="0.25">
      <c r="A72" s="1" t="s">
        <v>125</v>
      </c>
      <c r="B72" t="s">
        <v>126</v>
      </c>
      <c r="C72" s="20" t="e">
        <f t="shared" si="27"/>
        <v>#REF!</v>
      </c>
      <c r="D72" s="21">
        <f t="shared" si="5"/>
        <v>0</v>
      </c>
      <c r="E72" s="21">
        <f t="shared" si="6"/>
        <v>0</v>
      </c>
      <c r="F72" s="21">
        <f t="shared" si="7"/>
        <v>0</v>
      </c>
      <c r="G72" s="21">
        <f t="shared" si="8"/>
        <v>0</v>
      </c>
      <c r="H72" s="27">
        <f t="shared" si="28"/>
        <v>0</v>
      </c>
      <c r="I72" s="21" t="e">
        <f>Aetna!I72+Anthem!I72+#REF!+Molina!I72+United!I72+Wellcare!I72</f>
        <v>#REF!</v>
      </c>
      <c r="J72" s="21" t="e">
        <f>Aetna!J72+Anthem!J72+#REF!+Molina!J72+United!J72+Wellcare!J72</f>
        <v>#REF!</v>
      </c>
      <c r="K72" s="21" t="e">
        <f>Aetna!K72+Anthem!K72+#REF!+Molina!K72+United!K72+Wellcare!K72</f>
        <v>#REF!</v>
      </c>
      <c r="L72" s="21" t="e">
        <f>Aetna!L72+Anthem!L72+#REF!+Molina!L72+United!L72+Wellcare!L72</f>
        <v>#REF!</v>
      </c>
      <c r="M72" s="21" t="e">
        <f>Aetna!M72+Anthem!M72+#REF!+Molina!M72+United!M72+Wellcare!M72</f>
        <v>#REF!</v>
      </c>
      <c r="N72" s="21" t="e">
        <f>Aetna!N72+Anthem!N72+#REF!+Molina!N72+United!N72+Wellcare!N72</f>
        <v>#REF!</v>
      </c>
      <c r="O72" s="21" t="e">
        <f>Aetna!O72+Anthem!O72+#REF!+Molina!O72+United!O72+Wellcare!O72</f>
        <v>#REF!</v>
      </c>
      <c r="P72" s="21" t="e">
        <f>Aetna!P72+Anthem!P72+#REF!+Molina!P72+United!P72+Wellcare!P72</f>
        <v>#REF!</v>
      </c>
      <c r="Q72" s="21" t="e">
        <f>Aetna!Q72+Anthem!Q72+#REF!+Molina!Q72+United!Q72+Wellcare!Q72</f>
        <v>#REF!</v>
      </c>
      <c r="R72" s="21" t="e">
        <f>Aetna!R72+Anthem!R72+#REF!+Molina!R72+United!R72+Wellcare!R72</f>
        <v>#REF!</v>
      </c>
      <c r="S72" s="21" t="e">
        <f>Aetna!S72+Anthem!S72+#REF!+Molina!S72+United!S72+Wellcare!S72</f>
        <v>#REF!</v>
      </c>
      <c r="T72" s="23" t="e">
        <f>Aetna!T72+Anthem!T72+#REF!+Molina!T72+United!T72+Wellcare!T72</f>
        <v>#REF!</v>
      </c>
      <c r="U72" s="24"/>
      <c r="V72" s="20" t="e">
        <f t="shared" si="29"/>
        <v>#REF!</v>
      </c>
      <c r="W72" s="21">
        <f t="shared" si="11"/>
        <v>0</v>
      </c>
      <c r="X72" s="21">
        <f t="shared" si="30"/>
        <v>0</v>
      </c>
      <c r="Y72" s="21">
        <f t="shared" si="31"/>
        <v>0</v>
      </c>
      <c r="Z72" s="21">
        <f t="shared" si="32"/>
        <v>0</v>
      </c>
      <c r="AA72" s="25">
        <f t="shared" si="33"/>
        <v>0</v>
      </c>
      <c r="AB72" s="26">
        <f t="shared" si="34"/>
        <v>0</v>
      </c>
      <c r="AC72" s="21">
        <f t="shared" si="35"/>
        <v>0</v>
      </c>
      <c r="AD72" s="21">
        <f t="shared" si="36"/>
        <v>0</v>
      </c>
      <c r="AE72" s="21">
        <f t="shared" si="37"/>
        <v>0</v>
      </c>
      <c r="AF72" s="21">
        <f t="shared" si="38"/>
        <v>0</v>
      </c>
      <c r="AG72" s="21">
        <f t="shared" si="39"/>
        <v>0</v>
      </c>
      <c r="AH72" s="21">
        <f t="shared" si="40"/>
        <v>0</v>
      </c>
      <c r="AI72" s="21">
        <f t="shared" si="41"/>
        <v>0</v>
      </c>
      <c r="AJ72" s="21">
        <f t="shared" si="42"/>
        <v>0</v>
      </c>
      <c r="AK72" s="21">
        <f t="shared" si="43"/>
        <v>0</v>
      </c>
      <c r="AL72" s="21">
        <f t="shared" si="44"/>
        <v>0</v>
      </c>
      <c r="AM72" s="23">
        <f t="shared" si="45"/>
        <v>0</v>
      </c>
    </row>
    <row r="73" spans="1:39" x14ac:dyDescent="0.25">
      <c r="A73" s="1" t="s">
        <v>127</v>
      </c>
      <c r="B73" t="s">
        <v>128</v>
      </c>
      <c r="C73" s="20" t="e">
        <f t="shared" si="27"/>
        <v>#REF!</v>
      </c>
      <c r="D73" s="21">
        <f t="shared" si="5"/>
        <v>0</v>
      </c>
      <c r="E73" s="21">
        <f t="shared" si="6"/>
        <v>0</v>
      </c>
      <c r="F73" s="21">
        <f t="shared" si="7"/>
        <v>0</v>
      </c>
      <c r="G73" s="21">
        <f t="shared" si="8"/>
        <v>0</v>
      </c>
      <c r="H73" s="27">
        <f t="shared" si="28"/>
        <v>0</v>
      </c>
      <c r="I73" s="21" t="e">
        <f>Aetna!I73+Anthem!I73+#REF!+Molina!I73+United!I73+Wellcare!I73</f>
        <v>#REF!</v>
      </c>
      <c r="J73" s="21" t="e">
        <f>Aetna!J73+Anthem!J73+#REF!+Molina!J73+United!J73+Wellcare!J73</f>
        <v>#REF!</v>
      </c>
      <c r="K73" s="21" t="e">
        <f>Aetna!K73+Anthem!K73+#REF!+Molina!K73+United!K73+Wellcare!K73</f>
        <v>#REF!</v>
      </c>
      <c r="L73" s="21" t="e">
        <f>Aetna!L73+Anthem!L73+#REF!+Molina!L73+United!L73+Wellcare!L73</f>
        <v>#REF!</v>
      </c>
      <c r="M73" s="21" t="e">
        <f>Aetna!M73+Anthem!M73+#REF!+Molina!M73+United!M73+Wellcare!M73</f>
        <v>#REF!</v>
      </c>
      <c r="N73" s="21" t="e">
        <f>Aetna!N73+Anthem!N73+#REF!+Molina!N73+United!N73+Wellcare!N73</f>
        <v>#REF!</v>
      </c>
      <c r="O73" s="21" t="e">
        <f>Aetna!O73+Anthem!O73+#REF!+Molina!O73+United!O73+Wellcare!O73</f>
        <v>#REF!</v>
      </c>
      <c r="P73" s="21" t="e">
        <f>Aetna!P73+Anthem!P73+#REF!+Molina!P73+United!P73+Wellcare!P73</f>
        <v>#REF!</v>
      </c>
      <c r="Q73" s="21" t="e">
        <f>Aetna!Q73+Anthem!Q73+#REF!+Molina!Q73+United!Q73+Wellcare!Q73</f>
        <v>#REF!</v>
      </c>
      <c r="R73" s="21" t="e">
        <f>Aetna!R73+Anthem!R73+#REF!+Molina!R73+United!R73+Wellcare!R73</f>
        <v>#REF!</v>
      </c>
      <c r="S73" s="21" t="e">
        <f>Aetna!S73+Anthem!S73+#REF!+Molina!S73+United!S73+Wellcare!S73</f>
        <v>#REF!</v>
      </c>
      <c r="T73" s="23" t="e">
        <f>Aetna!T73+Anthem!T73+#REF!+Molina!T73+United!T73+Wellcare!T73</f>
        <v>#REF!</v>
      </c>
      <c r="U73" s="24"/>
      <c r="V73" s="20" t="e">
        <f t="shared" si="29"/>
        <v>#REF!</v>
      </c>
      <c r="W73" s="21">
        <f t="shared" si="11"/>
        <v>0</v>
      </c>
      <c r="X73" s="21">
        <f t="shared" si="30"/>
        <v>0</v>
      </c>
      <c r="Y73" s="21">
        <f t="shared" si="31"/>
        <v>0</v>
      </c>
      <c r="Z73" s="21">
        <f t="shared" si="32"/>
        <v>0</v>
      </c>
      <c r="AA73" s="25">
        <f t="shared" si="33"/>
        <v>0</v>
      </c>
      <c r="AB73" s="26">
        <f t="shared" si="34"/>
        <v>0</v>
      </c>
      <c r="AC73" s="21">
        <f t="shared" si="35"/>
        <v>0</v>
      </c>
      <c r="AD73" s="21">
        <f t="shared" si="36"/>
        <v>0</v>
      </c>
      <c r="AE73" s="21">
        <f t="shared" si="37"/>
        <v>0</v>
      </c>
      <c r="AF73" s="21">
        <f t="shared" si="38"/>
        <v>0</v>
      </c>
      <c r="AG73" s="21">
        <f t="shared" si="39"/>
        <v>0</v>
      </c>
      <c r="AH73" s="21">
        <f t="shared" si="40"/>
        <v>0</v>
      </c>
      <c r="AI73" s="21">
        <f t="shared" si="41"/>
        <v>0</v>
      </c>
      <c r="AJ73" s="21">
        <f t="shared" si="42"/>
        <v>0</v>
      </c>
      <c r="AK73" s="21">
        <f t="shared" si="43"/>
        <v>0</v>
      </c>
      <c r="AL73" s="21">
        <f t="shared" si="44"/>
        <v>0</v>
      </c>
      <c r="AM73" s="23">
        <f t="shared" si="45"/>
        <v>0</v>
      </c>
    </row>
    <row r="74" spans="1:39" x14ac:dyDescent="0.25">
      <c r="A74" s="1" t="s">
        <v>129</v>
      </c>
      <c r="B74" t="s">
        <v>130</v>
      </c>
      <c r="C74" s="20" t="e">
        <f t="shared" si="27"/>
        <v>#REF!</v>
      </c>
      <c r="D74" s="21">
        <f t="shared" si="5"/>
        <v>0</v>
      </c>
      <c r="E74" s="21">
        <f t="shared" si="6"/>
        <v>0</v>
      </c>
      <c r="F74" s="21">
        <f t="shared" si="7"/>
        <v>0</v>
      </c>
      <c r="G74" s="21">
        <f t="shared" si="8"/>
        <v>0</v>
      </c>
      <c r="H74" s="27">
        <f t="shared" si="28"/>
        <v>0</v>
      </c>
      <c r="I74" s="21" t="e">
        <f>Aetna!I74+Anthem!I74+#REF!+Molina!I74+United!I74+Wellcare!I74</f>
        <v>#REF!</v>
      </c>
      <c r="J74" s="21" t="e">
        <f>Aetna!J74+Anthem!J74+#REF!+Molina!J74+United!J74+Wellcare!J74</f>
        <v>#REF!</v>
      </c>
      <c r="K74" s="21" t="e">
        <f>Aetna!K74+Anthem!K74+#REF!+Molina!K74+United!K74+Wellcare!K74</f>
        <v>#REF!</v>
      </c>
      <c r="L74" s="21" t="e">
        <f>Aetna!L74+Anthem!L74+#REF!+Molina!L74+United!L74+Wellcare!L74</f>
        <v>#REF!</v>
      </c>
      <c r="M74" s="21" t="e">
        <f>Aetna!M74+Anthem!M74+#REF!+Molina!M74+United!M74+Wellcare!M74</f>
        <v>#REF!</v>
      </c>
      <c r="N74" s="21" t="e">
        <f>Aetna!N74+Anthem!N74+#REF!+Molina!N74+United!N74+Wellcare!N74</f>
        <v>#REF!</v>
      </c>
      <c r="O74" s="21" t="e">
        <f>Aetna!O74+Anthem!O74+#REF!+Molina!O74+United!O74+Wellcare!O74</f>
        <v>#REF!</v>
      </c>
      <c r="P74" s="21" t="e">
        <f>Aetna!P74+Anthem!P74+#REF!+Molina!P74+United!P74+Wellcare!P74</f>
        <v>#REF!</v>
      </c>
      <c r="Q74" s="21" t="e">
        <f>Aetna!Q74+Anthem!Q74+#REF!+Molina!Q74+United!Q74+Wellcare!Q74</f>
        <v>#REF!</v>
      </c>
      <c r="R74" s="21" t="e">
        <f>Aetna!R74+Anthem!R74+#REF!+Molina!R74+United!R74+Wellcare!R74</f>
        <v>#REF!</v>
      </c>
      <c r="S74" s="21" t="e">
        <f>Aetna!S74+Anthem!S74+#REF!+Molina!S74+United!S74+Wellcare!S74</f>
        <v>#REF!</v>
      </c>
      <c r="T74" s="23" t="e">
        <f>Aetna!T74+Anthem!T74+#REF!+Molina!T74+United!T74+Wellcare!T74</f>
        <v>#REF!</v>
      </c>
      <c r="U74" s="24"/>
      <c r="V74" s="20" t="e">
        <f t="shared" si="29"/>
        <v>#REF!</v>
      </c>
      <c r="W74" s="21">
        <f t="shared" si="11"/>
        <v>0</v>
      </c>
      <c r="X74" s="21">
        <f t="shared" si="30"/>
        <v>0</v>
      </c>
      <c r="Y74" s="21">
        <f t="shared" si="31"/>
        <v>0</v>
      </c>
      <c r="Z74" s="21">
        <f t="shared" si="32"/>
        <v>0</v>
      </c>
      <c r="AA74" s="25">
        <f t="shared" si="33"/>
        <v>0</v>
      </c>
      <c r="AB74" s="26">
        <f t="shared" si="34"/>
        <v>0</v>
      </c>
      <c r="AC74" s="21">
        <f t="shared" si="35"/>
        <v>0</v>
      </c>
      <c r="AD74" s="21">
        <f t="shared" si="36"/>
        <v>0</v>
      </c>
      <c r="AE74" s="21">
        <f t="shared" si="37"/>
        <v>0</v>
      </c>
      <c r="AF74" s="21">
        <f t="shared" si="38"/>
        <v>0</v>
      </c>
      <c r="AG74" s="21">
        <f t="shared" si="39"/>
        <v>0</v>
      </c>
      <c r="AH74" s="21">
        <f t="shared" si="40"/>
        <v>0</v>
      </c>
      <c r="AI74" s="21">
        <f t="shared" si="41"/>
        <v>0</v>
      </c>
      <c r="AJ74" s="21">
        <f t="shared" si="42"/>
        <v>0</v>
      </c>
      <c r="AK74" s="21">
        <f t="shared" si="43"/>
        <v>0</v>
      </c>
      <c r="AL74" s="21">
        <f t="shared" si="44"/>
        <v>0</v>
      </c>
      <c r="AM74" s="23">
        <f t="shared" si="45"/>
        <v>0</v>
      </c>
    </row>
    <row r="75" spans="1:39" x14ac:dyDescent="0.25">
      <c r="A75" s="1" t="s">
        <v>131</v>
      </c>
      <c r="B75" t="s">
        <v>132</v>
      </c>
      <c r="C75" s="20" t="e">
        <f t="shared" si="27"/>
        <v>#REF!</v>
      </c>
      <c r="D75" s="21">
        <f t="shared" si="5"/>
        <v>0</v>
      </c>
      <c r="E75" s="21">
        <f t="shared" si="6"/>
        <v>0</v>
      </c>
      <c r="F75" s="21">
        <f t="shared" si="7"/>
        <v>0</v>
      </c>
      <c r="G75" s="21">
        <f t="shared" si="8"/>
        <v>0</v>
      </c>
      <c r="H75" s="27">
        <f t="shared" si="28"/>
        <v>0</v>
      </c>
      <c r="I75" s="21" t="e">
        <f>Aetna!I75+Anthem!I75+#REF!+Molina!I75+United!I75+Wellcare!I75</f>
        <v>#REF!</v>
      </c>
      <c r="J75" s="21" t="e">
        <f>Aetna!J75+Anthem!J75+#REF!+Molina!J75+United!J75+Wellcare!J75</f>
        <v>#REF!</v>
      </c>
      <c r="K75" s="21" t="e">
        <f>Aetna!K75+Anthem!K75+#REF!+Molina!K75+United!K75+Wellcare!K75</f>
        <v>#REF!</v>
      </c>
      <c r="L75" s="21" t="e">
        <f>Aetna!L75+Anthem!L75+#REF!+Molina!L75+United!L75+Wellcare!L75</f>
        <v>#REF!</v>
      </c>
      <c r="M75" s="21" t="e">
        <f>Aetna!M75+Anthem!M75+#REF!+Molina!M75+United!M75+Wellcare!M75</f>
        <v>#REF!</v>
      </c>
      <c r="N75" s="21" t="e">
        <f>Aetna!N75+Anthem!N75+#REF!+Molina!N75+United!N75+Wellcare!N75</f>
        <v>#REF!</v>
      </c>
      <c r="O75" s="21" t="e">
        <f>Aetna!O75+Anthem!O75+#REF!+Molina!O75+United!O75+Wellcare!O75</f>
        <v>#REF!</v>
      </c>
      <c r="P75" s="21" t="e">
        <f>Aetna!P75+Anthem!P75+#REF!+Molina!P75+United!P75+Wellcare!P75</f>
        <v>#REF!</v>
      </c>
      <c r="Q75" s="21" t="e">
        <f>Aetna!Q75+Anthem!Q75+#REF!+Molina!Q75+United!Q75+Wellcare!Q75</f>
        <v>#REF!</v>
      </c>
      <c r="R75" s="21" t="e">
        <f>Aetna!R75+Anthem!R75+#REF!+Molina!R75+United!R75+Wellcare!R75</f>
        <v>#REF!</v>
      </c>
      <c r="S75" s="21" t="e">
        <f>Aetna!S75+Anthem!S75+#REF!+Molina!S75+United!S75+Wellcare!S75</f>
        <v>#REF!</v>
      </c>
      <c r="T75" s="23" t="e">
        <f>Aetna!T75+Anthem!T75+#REF!+Molina!T75+United!T75+Wellcare!T75</f>
        <v>#REF!</v>
      </c>
      <c r="U75" s="24"/>
      <c r="V75" s="20" t="e">
        <f t="shared" si="29"/>
        <v>#REF!</v>
      </c>
      <c r="W75" s="21">
        <f t="shared" si="11"/>
        <v>0</v>
      </c>
      <c r="X75" s="21">
        <f t="shared" si="30"/>
        <v>0</v>
      </c>
      <c r="Y75" s="21">
        <f t="shared" si="31"/>
        <v>0</v>
      </c>
      <c r="Z75" s="21">
        <f t="shared" si="32"/>
        <v>0</v>
      </c>
      <c r="AA75" s="25">
        <f t="shared" si="33"/>
        <v>0</v>
      </c>
      <c r="AB75" s="26">
        <f t="shared" si="34"/>
        <v>0</v>
      </c>
      <c r="AC75" s="21">
        <f t="shared" si="35"/>
        <v>0</v>
      </c>
      <c r="AD75" s="21">
        <f t="shared" si="36"/>
        <v>0</v>
      </c>
      <c r="AE75" s="21">
        <f t="shared" si="37"/>
        <v>0</v>
      </c>
      <c r="AF75" s="21">
        <f t="shared" si="38"/>
        <v>0</v>
      </c>
      <c r="AG75" s="21">
        <f t="shared" si="39"/>
        <v>0</v>
      </c>
      <c r="AH75" s="21">
        <f t="shared" si="40"/>
        <v>0</v>
      </c>
      <c r="AI75" s="21">
        <f t="shared" si="41"/>
        <v>0</v>
      </c>
      <c r="AJ75" s="21">
        <f t="shared" si="42"/>
        <v>0</v>
      </c>
      <c r="AK75" s="21">
        <f t="shared" si="43"/>
        <v>0</v>
      </c>
      <c r="AL75" s="21">
        <f t="shared" si="44"/>
        <v>0</v>
      </c>
      <c r="AM75" s="23">
        <f t="shared" si="45"/>
        <v>0</v>
      </c>
    </row>
    <row r="76" spans="1:39" x14ac:dyDescent="0.25">
      <c r="A76" s="1" t="s">
        <v>133</v>
      </c>
      <c r="B76" t="s">
        <v>134</v>
      </c>
      <c r="C76" s="20" t="e">
        <f t="shared" si="27"/>
        <v>#REF!</v>
      </c>
      <c r="D76" s="21">
        <f t="shared" si="5"/>
        <v>0</v>
      </c>
      <c r="E76" s="21">
        <f t="shared" si="6"/>
        <v>0</v>
      </c>
      <c r="F76" s="21">
        <f t="shared" si="7"/>
        <v>0</v>
      </c>
      <c r="G76" s="21">
        <f t="shared" si="8"/>
        <v>0</v>
      </c>
      <c r="H76" s="27">
        <f t="shared" si="28"/>
        <v>0</v>
      </c>
      <c r="I76" s="21" t="e">
        <f>Aetna!I76+Anthem!I76+#REF!+Molina!I76+United!I76+Wellcare!I76</f>
        <v>#REF!</v>
      </c>
      <c r="J76" s="21" t="e">
        <f>Aetna!J76+Anthem!J76+#REF!+Molina!J76+United!J76+Wellcare!J76</f>
        <v>#REF!</v>
      </c>
      <c r="K76" s="21" t="e">
        <f>Aetna!K76+Anthem!K76+#REF!+Molina!K76+United!K76+Wellcare!K76</f>
        <v>#REF!</v>
      </c>
      <c r="L76" s="21" t="e">
        <f>Aetna!L76+Anthem!L76+#REF!+Molina!L76+United!L76+Wellcare!L76</f>
        <v>#REF!</v>
      </c>
      <c r="M76" s="21" t="e">
        <f>Aetna!M76+Anthem!M76+#REF!+Molina!M76+United!M76+Wellcare!M76</f>
        <v>#REF!</v>
      </c>
      <c r="N76" s="21" t="e">
        <f>Aetna!N76+Anthem!N76+#REF!+Molina!N76+United!N76+Wellcare!N76</f>
        <v>#REF!</v>
      </c>
      <c r="O76" s="21" t="e">
        <f>Aetna!O76+Anthem!O76+#REF!+Molina!O76+United!O76+Wellcare!O76</f>
        <v>#REF!</v>
      </c>
      <c r="P76" s="21" t="e">
        <f>Aetna!P76+Anthem!P76+#REF!+Molina!P76+United!P76+Wellcare!P76</f>
        <v>#REF!</v>
      </c>
      <c r="Q76" s="21" t="e">
        <f>Aetna!Q76+Anthem!Q76+#REF!+Molina!Q76+United!Q76+Wellcare!Q76</f>
        <v>#REF!</v>
      </c>
      <c r="R76" s="21" t="e">
        <f>Aetna!R76+Anthem!R76+#REF!+Molina!R76+United!R76+Wellcare!R76</f>
        <v>#REF!</v>
      </c>
      <c r="S76" s="21" t="e">
        <f>Aetna!S76+Anthem!S76+#REF!+Molina!S76+United!S76+Wellcare!S76</f>
        <v>#REF!</v>
      </c>
      <c r="T76" s="23" t="e">
        <f>Aetna!T76+Anthem!T76+#REF!+Molina!T76+United!T76+Wellcare!T76</f>
        <v>#REF!</v>
      </c>
      <c r="U76" s="24"/>
      <c r="V76" s="20" t="e">
        <f t="shared" si="29"/>
        <v>#REF!</v>
      </c>
      <c r="W76" s="21">
        <f t="shared" si="11"/>
        <v>0</v>
      </c>
      <c r="X76" s="21">
        <f t="shared" si="30"/>
        <v>0</v>
      </c>
      <c r="Y76" s="21">
        <f t="shared" si="31"/>
        <v>0</v>
      </c>
      <c r="Z76" s="21">
        <f t="shared" si="32"/>
        <v>0</v>
      </c>
      <c r="AA76" s="25">
        <f t="shared" si="33"/>
        <v>0</v>
      </c>
      <c r="AB76" s="26">
        <f t="shared" si="34"/>
        <v>0</v>
      </c>
      <c r="AC76" s="21">
        <f t="shared" si="35"/>
        <v>0</v>
      </c>
      <c r="AD76" s="21">
        <f t="shared" si="36"/>
        <v>0</v>
      </c>
      <c r="AE76" s="21">
        <f t="shared" si="37"/>
        <v>0</v>
      </c>
      <c r="AF76" s="21">
        <f t="shared" si="38"/>
        <v>0</v>
      </c>
      <c r="AG76" s="21">
        <f t="shared" si="39"/>
        <v>0</v>
      </c>
      <c r="AH76" s="21">
        <f t="shared" si="40"/>
        <v>0</v>
      </c>
      <c r="AI76" s="21">
        <f t="shared" si="41"/>
        <v>0</v>
      </c>
      <c r="AJ76" s="21">
        <f t="shared" si="42"/>
        <v>0</v>
      </c>
      <c r="AK76" s="21">
        <f t="shared" si="43"/>
        <v>0</v>
      </c>
      <c r="AL76" s="21">
        <f t="shared" si="44"/>
        <v>0</v>
      </c>
      <c r="AM76" s="23">
        <f t="shared" si="45"/>
        <v>0</v>
      </c>
    </row>
    <row r="77" spans="1:39" x14ac:dyDescent="0.25">
      <c r="A77" s="1" t="s">
        <v>135</v>
      </c>
      <c r="B77" t="s">
        <v>136</v>
      </c>
      <c r="C77" s="20" t="e">
        <f t="shared" si="27"/>
        <v>#REF!</v>
      </c>
      <c r="D77" s="21">
        <f t="shared" si="5"/>
        <v>0</v>
      </c>
      <c r="E77" s="21">
        <f t="shared" si="6"/>
        <v>0</v>
      </c>
      <c r="F77" s="21">
        <f t="shared" si="7"/>
        <v>0</v>
      </c>
      <c r="G77" s="21">
        <f t="shared" si="8"/>
        <v>0</v>
      </c>
      <c r="H77" s="27">
        <f t="shared" si="28"/>
        <v>0</v>
      </c>
      <c r="I77" s="21" t="e">
        <f>Aetna!I77+Anthem!I77+#REF!+Molina!I77+United!I77+Wellcare!I77</f>
        <v>#REF!</v>
      </c>
      <c r="J77" s="21" t="e">
        <f>Aetna!J77+Anthem!J77+#REF!+Molina!J77+United!J77+Wellcare!J77</f>
        <v>#REF!</v>
      </c>
      <c r="K77" s="21" t="e">
        <f>Aetna!K77+Anthem!K77+#REF!+Molina!K77+United!K77+Wellcare!K77</f>
        <v>#REF!</v>
      </c>
      <c r="L77" s="21" t="e">
        <f>Aetna!L77+Anthem!L77+#REF!+Molina!L77+United!L77+Wellcare!L77</f>
        <v>#REF!</v>
      </c>
      <c r="M77" s="21" t="e">
        <f>Aetna!M77+Anthem!M77+#REF!+Molina!M77+United!M77+Wellcare!M77</f>
        <v>#REF!</v>
      </c>
      <c r="N77" s="21" t="e">
        <f>Aetna!N77+Anthem!N77+#REF!+Molina!N77+United!N77+Wellcare!N77</f>
        <v>#REF!</v>
      </c>
      <c r="O77" s="21" t="e">
        <f>Aetna!O77+Anthem!O77+#REF!+Molina!O77+United!O77+Wellcare!O77</f>
        <v>#REF!</v>
      </c>
      <c r="P77" s="21" t="e">
        <f>Aetna!P77+Anthem!P77+#REF!+Molina!P77+United!P77+Wellcare!P77</f>
        <v>#REF!</v>
      </c>
      <c r="Q77" s="21" t="e">
        <f>Aetna!Q77+Anthem!Q77+#REF!+Molina!Q77+United!Q77+Wellcare!Q77</f>
        <v>#REF!</v>
      </c>
      <c r="R77" s="21" t="e">
        <f>Aetna!R77+Anthem!R77+#REF!+Molina!R77+United!R77+Wellcare!R77</f>
        <v>#REF!</v>
      </c>
      <c r="S77" s="21" t="e">
        <f>Aetna!S77+Anthem!S77+#REF!+Molina!S77+United!S77+Wellcare!S77</f>
        <v>#REF!</v>
      </c>
      <c r="T77" s="23" t="e">
        <f>Aetna!T77+Anthem!T77+#REF!+Molina!T77+United!T77+Wellcare!T77</f>
        <v>#REF!</v>
      </c>
      <c r="U77" s="24"/>
      <c r="V77" s="20" t="e">
        <f t="shared" si="29"/>
        <v>#REF!</v>
      </c>
      <c r="W77" s="21">
        <f t="shared" si="11"/>
        <v>0</v>
      </c>
      <c r="X77" s="21">
        <f t="shared" si="30"/>
        <v>0</v>
      </c>
      <c r="Y77" s="21">
        <f t="shared" si="31"/>
        <v>0</v>
      </c>
      <c r="Z77" s="21">
        <f t="shared" si="32"/>
        <v>0</v>
      </c>
      <c r="AA77" s="25">
        <f t="shared" si="33"/>
        <v>0</v>
      </c>
      <c r="AB77" s="26">
        <f t="shared" si="34"/>
        <v>0</v>
      </c>
      <c r="AC77" s="21">
        <f t="shared" si="35"/>
        <v>0</v>
      </c>
      <c r="AD77" s="21">
        <f t="shared" si="36"/>
        <v>0</v>
      </c>
      <c r="AE77" s="21">
        <f t="shared" si="37"/>
        <v>0</v>
      </c>
      <c r="AF77" s="21">
        <f t="shared" si="38"/>
        <v>0</v>
      </c>
      <c r="AG77" s="21">
        <f t="shared" si="39"/>
        <v>0</v>
      </c>
      <c r="AH77" s="21">
        <f t="shared" si="40"/>
        <v>0</v>
      </c>
      <c r="AI77" s="21">
        <f t="shared" si="41"/>
        <v>0</v>
      </c>
      <c r="AJ77" s="21">
        <f t="shared" si="42"/>
        <v>0</v>
      </c>
      <c r="AK77" s="21">
        <f t="shared" si="43"/>
        <v>0</v>
      </c>
      <c r="AL77" s="21">
        <f t="shared" si="44"/>
        <v>0</v>
      </c>
      <c r="AM77" s="23">
        <f t="shared" si="45"/>
        <v>0</v>
      </c>
    </row>
    <row r="78" spans="1:39" x14ac:dyDescent="0.25">
      <c r="A78" s="1" t="s">
        <v>137</v>
      </c>
      <c r="B78" t="s">
        <v>138</v>
      </c>
      <c r="C78" s="20" t="e">
        <f t="shared" si="27"/>
        <v>#REF!</v>
      </c>
      <c r="D78" s="21">
        <f t="shared" si="5"/>
        <v>0</v>
      </c>
      <c r="E78" s="21">
        <f t="shared" si="6"/>
        <v>0</v>
      </c>
      <c r="F78" s="21">
        <f t="shared" si="7"/>
        <v>0</v>
      </c>
      <c r="G78" s="21">
        <f t="shared" si="8"/>
        <v>0</v>
      </c>
      <c r="H78" s="27">
        <f t="shared" si="28"/>
        <v>0</v>
      </c>
      <c r="I78" s="21" t="e">
        <f>Aetna!I78+Anthem!I78+#REF!+Molina!I78+United!I78+Wellcare!I78</f>
        <v>#REF!</v>
      </c>
      <c r="J78" s="21" t="e">
        <f>Aetna!J78+Anthem!J78+#REF!+Molina!J78+United!J78+Wellcare!J78</f>
        <v>#REF!</v>
      </c>
      <c r="K78" s="21" t="e">
        <f>Aetna!K78+Anthem!K78+#REF!+Molina!K78+United!K78+Wellcare!K78</f>
        <v>#REF!</v>
      </c>
      <c r="L78" s="21" t="e">
        <f>Aetna!L78+Anthem!L78+#REF!+Molina!L78+United!L78+Wellcare!L78</f>
        <v>#REF!</v>
      </c>
      <c r="M78" s="21" t="e">
        <f>Aetna!M78+Anthem!M78+#REF!+Molina!M78+United!M78+Wellcare!M78</f>
        <v>#REF!</v>
      </c>
      <c r="N78" s="21" t="e">
        <f>Aetna!N78+Anthem!N78+#REF!+Molina!N78+United!N78+Wellcare!N78</f>
        <v>#REF!</v>
      </c>
      <c r="O78" s="21" t="e">
        <f>Aetna!O78+Anthem!O78+#REF!+Molina!O78+United!O78+Wellcare!O78</f>
        <v>#REF!</v>
      </c>
      <c r="P78" s="21" t="e">
        <f>Aetna!P78+Anthem!P78+#REF!+Molina!P78+United!P78+Wellcare!P78</f>
        <v>#REF!</v>
      </c>
      <c r="Q78" s="21" t="e">
        <f>Aetna!Q78+Anthem!Q78+#REF!+Molina!Q78+United!Q78+Wellcare!Q78</f>
        <v>#REF!</v>
      </c>
      <c r="R78" s="21" t="e">
        <f>Aetna!R78+Anthem!R78+#REF!+Molina!R78+United!R78+Wellcare!R78</f>
        <v>#REF!</v>
      </c>
      <c r="S78" s="21" t="e">
        <f>Aetna!S78+Anthem!S78+#REF!+Molina!S78+United!S78+Wellcare!S78</f>
        <v>#REF!</v>
      </c>
      <c r="T78" s="23" t="e">
        <f>Aetna!T78+Anthem!T78+#REF!+Molina!T78+United!T78+Wellcare!T78</f>
        <v>#REF!</v>
      </c>
      <c r="U78" s="24"/>
      <c r="V78" s="20" t="e">
        <f t="shared" si="29"/>
        <v>#REF!</v>
      </c>
      <c r="W78" s="21">
        <f t="shared" si="11"/>
        <v>0</v>
      </c>
      <c r="X78" s="21">
        <f t="shared" si="30"/>
        <v>0</v>
      </c>
      <c r="Y78" s="21">
        <f t="shared" si="31"/>
        <v>0</v>
      </c>
      <c r="Z78" s="21">
        <f t="shared" si="32"/>
        <v>0</v>
      </c>
      <c r="AA78" s="25">
        <f t="shared" si="33"/>
        <v>0</v>
      </c>
      <c r="AB78" s="26">
        <f t="shared" si="34"/>
        <v>0</v>
      </c>
      <c r="AC78" s="21">
        <f t="shared" si="35"/>
        <v>0</v>
      </c>
      <c r="AD78" s="21">
        <f t="shared" si="36"/>
        <v>0</v>
      </c>
      <c r="AE78" s="21">
        <f t="shared" si="37"/>
        <v>0</v>
      </c>
      <c r="AF78" s="21">
        <f t="shared" si="38"/>
        <v>0</v>
      </c>
      <c r="AG78" s="21">
        <f t="shared" si="39"/>
        <v>0</v>
      </c>
      <c r="AH78" s="21">
        <f t="shared" si="40"/>
        <v>0</v>
      </c>
      <c r="AI78" s="21">
        <f t="shared" si="41"/>
        <v>0</v>
      </c>
      <c r="AJ78" s="21">
        <f t="shared" si="42"/>
        <v>0</v>
      </c>
      <c r="AK78" s="21">
        <f t="shared" si="43"/>
        <v>0</v>
      </c>
      <c r="AL78" s="21">
        <f t="shared" si="44"/>
        <v>0</v>
      </c>
      <c r="AM78" s="23">
        <f t="shared" si="45"/>
        <v>0</v>
      </c>
    </row>
    <row r="79" spans="1:39" x14ac:dyDescent="0.25">
      <c r="A79" s="1" t="s">
        <v>139</v>
      </c>
      <c r="B79" t="s">
        <v>140</v>
      </c>
      <c r="C79" s="20" t="e">
        <f t="shared" si="27"/>
        <v>#REF!</v>
      </c>
      <c r="D79" s="21">
        <f t="shared" si="5"/>
        <v>0</v>
      </c>
      <c r="E79" s="21">
        <f t="shared" si="6"/>
        <v>0</v>
      </c>
      <c r="F79" s="21">
        <f t="shared" si="7"/>
        <v>0</v>
      </c>
      <c r="G79" s="21">
        <f t="shared" si="8"/>
        <v>0</v>
      </c>
      <c r="H79" s="27">
        <f t="shared" si="28"/>
        <v>0</v>
      </c>
      <c r="I79" s="21" t="e">
        <f>Aetna!I79+Anthem!I79+#REF!+Molina!I79+United!I79+Wellcare!I79</f>
        <v>#REF!</v>
      </c>
      <c r="J79" s="21" t="e">
        <f>Aetna!J79+Anthem!J79+#REF!+Molina!J79+United!J79+Wellcare!J79</f>
        <v>#REF!</v>
      </c>
      <c r="K79" s="21" t="e">
        <f>Aetna!K79+Anthem!K79+#REF!+Molina!K79+United!K79+Wellcare!K79</f>
        <v>#REF!</v>
      </c>
      <c r="L79" s="21" t="e">
        <f>Aetna!L79+Anthem!L79+#REF!+Molina!L79+United!L79+Wellcare!L79</f>
        <v>#REF!</v>
      </c>
      <c r="M79" s="21" t="e">
        <f>Aetna!M79+Anthem!M79+#REF!+Molina!M79+United!M79+Wellcare!M79</f>
        <v>#REF!</v>
      </c>
      <c r="N79" s="21" t="e">
        <f>Aetna!N79+Anthem!N79+#REF!+Molina!N79+United!N79+Wellcare!N79</f>
        <v>#REF!</v>
      </c>
      <c r="O79" s="21" t="e">
        <f>Aetna!O79+Anthem!O79+#REF!+Molina!O79+United!O79+Wellcare!O79</f>
        <v>#REF!</v>
      </c>
      <c r="P79" s="21" t="e">
        <f>Aetna!P79+Anthem!P79+#REF!+Molina!P79+United!P79+Wellcare!P79</f>
        <v>#REF!</v>
      </c>
      <c r="Q79" s="21" t="e">
        <f>Aetna!Q79+Anthem!Q79+#REF!+Molina!Q79+United!Q79+Wellcare!Q79</f>
        <v>#REF!</v>
      </c>
      <c r="R79" s="21" t="e">
        <f>Aetna!R79+Anthem!R79+#REF!+Molina!R79+United!R79+Wellcare!R79</f>
        <v>#REF!</v>
      </c>
      <c r="S79" s="21" t="e">
        <f>Aetna!S79+Anthem!S79+#REF!+Molina!S79+United!S79+Wellcare!S79</f>
        <v>#REF!</v>
      </c>
      <c r="T79" s="23" t="e">
        <f>Aetna!T79+Anthem!T79+#REF!+Molina!T79+United!T79+Wellcare!T79</f>
        <v>#REF!</v>
      </c>
      <c r="U79" s="24"/>
      <c r="V79" s="20" t="e">
        <f t="shared" si="29"/>
        <v>#REF!</v>
      </c>
      <c r="W79" s="21">
        <f t="shared" si="11"/>
        <v>0</v>
      </c>
      <c r="X79" s="21">
        <f t="shared" si="30"/>
        <v>0</v>
      </c>
      <c r="Y79" s="21">
        <f t="shared" si="31"/>
        <v>0</v>
      </c>
      <c r="Z79" s="21">
        <f t="shared" si="32"/>
        <v>0</v>
      </c>
      <c r="AA79" s="25">
        <f t="shared" si="33"/>
        <v>0</v>
      </c>
      <c r="AB79" s="26">
        <f t="shared" si="34"/>
        <v>0</v>
      </c>
      <c r="AC79" s="21">
        <f t="shared" si="35"/>
        <v>0</v>
      </c>
      <c r="AD79" s="21">
        <f t="shared" si="36"/>
        <v>0</v>
      </c>
      <c r="AE79" s="21">
        <f t="shared" si="37"/>
        <v>0</v>
      </c>
      <c r="AF79" s="21">
        <f t="shared" si="38"/>
        <v>0</v>
      </c>
      <c r="AG79" s="21">
        <f t="shared" si="39"/>
        <v>0</v>
      </c>
      <c r="AH79" s="21">
        <f t="shared" si="40"/>
        <v>0</v>
      </c>
      <c r="AI79" s="21">
        <f t="shared" si="41"/>
        <v>0</v>
      </c>
      <c r="AJ79" s="21">
        <f t="shared" si="42"/>
        <v>0</v>
      </c>
      <c r="AK79" s="21">
        <f t="shared" si="43"/>
        <v>0</v>
      </c>
      <c r="AL79" s="21">
        <f t="shared" si="44"/>
        <v>0</v>
      </c>
      <c r="AM79" s="23">
        <f t="shared" si="45"/>
        <v>0</v>
      </c>
    </row>
    <row r="80" spans="1:39" x14ac:dyDescent="0.25">
      <c r="A80" s="1" t="s">
        <v>141</v>
      </c>
      <c r="B80" t="s">
        <v>142</v>
      </c>
      <c r="C80" s="20" t="e">
        <f t="shared" si="27"/>
        <v>#REF!</v>
      </c>
      <c r="D80" s="21">
        <f t="shared" si="5"/>
        <v>0</v>
      </c>
      <c r="E80" s="21">
        <f t="shared" si="6"/>
        <v>0</v>
      </c>
      <c r="F80" s="21">
        <f t="shared" si="7"/>
        <v>0</v>
      </c>
      <c r="G80" s="21">
        <f t="shared" si="8"/>
        <v>0</v>
      </c>
      <c r="H80" s="27">
        <f t="shared" si="28"/>
        <v>0</v>
      </c>
      <c r="I80" s="21" t="e">
        <f>Aetna!I80+Anthem!I80+#REF!+Molina!I80+United!I80+Wellcare!I80</f>
        <v>#REF!</v>
      </c>
      <c r="J80" s="21" t="e">
        <f>Aetna!J80+Anthem!J80+#REF!+Molina!J80+United!J80+Wellcare!J80</f>
        <v>#REF!</v>
      </c>
      <c r="K80" s="21" t="e">
        <f>Aetna!K80+Anthem!K80+#REF!+Molina!K80+United!K80+Wellcare!K80</f>
        <v>#REF!</v>
      </c>
      <c r="L80" s="21" t="e">
        <f>Aetna!L80+Anthem!L80+#REF!+Molina!L80+United!L80+Wellcare!L80</f>
        <v>#REF!</v>
      </c>
      <c r="M80" s="21" t="e">
        <f>Aetna!M80+Anthem!M80+#REF!+Molina!M80+United!M80+Wellcare!M80</f>
        <v>#REF!</v>
      </c>
      <c r="N80" s="21" t="e">
        <f>Aetna!N80+Anthem!N80+#REF!+Molina!N80+United!N80+Wellcare!N80</f>
        <v>#REF!</v>
      </c>
      <c r="O80" s="21" t="e">
        <f>Aetna!O80+Anthem!O80+#REF!+Molina!O80+United!O80+Wellcare!O80</f>
        <v>#REF!</v>
      </c>
      <c r="P80" s="21" t="e">
        <f>Aetna!P80+Anthem!P80+#REF!+Molina!P80+United!P80+Wellcare!P80</f>
        <v>#REF!</v>
      </c>
      <c r="Q80" s="21" t="e">
        <f>Aetna!Q80+Anthem!Q80+#REF!+Molina!Q80+United!Q80+Wellcare!Q80</f>
        <v>#REF!</v>
      </c>
      <c r="R80" s="21" t="e">
        <f>Aetna!R80+Anthem!R80+#REF!+Molina!R80+United!R80+Wellcare!R80</f>
        <v>#REF!</v>
      </c>
      <c r="S80" s="21" t="e">
        <f>Aetna!S80+Anthem!S80+#REF!+Molina!S80+United!S80+Wellcare!S80</f>
        <v>#REF!</v>
      </c>
      <c r="T80" s="23" t="e">
        <f>Aetna!T80+Anthem!T80+#REF!+Molina!T80+United!T80+Wellcare!T80</f>
        <v>#REF!</v>
      </c>
      <c r="U80" s="24"/>
      <c r="V80" s="20" t="e">
        <f t="shared" si="29"/>
        <v>#REF!</v>
      </c>
      <c r="W80" s="21">
        <f t="shared" si="11"/>
        <v>0</v>
      </c>
      <c r="X80" s="21">
        <f t="shared" si="30"/>
        <v>0</v>
      </c>
      <c r="Y80" s="21">
        <f t="shared" si="31"/>
        <v>0</v>
      </c>
      <c r="Z80" s="21">
        <f t="shared" si="32"/>
        <v>0</v>
      </c>
      <c r="AA80" s="25">
        <f t="shared" si="33"/>
        <v>0</v>
      </c>
      <c r="AB80" s="26">
        <f t="shared" si="34"/>
        <v>0</v>
      </c>
      <c r="AC80" s="21">
        <f t="shared" si="35"/>
        <v>0</v>
      </c>
      <c r="AD80" s="21">
        <f t="shared" si="36"/>
        <v>0</v>
      </c>
      <c r="AE80" s="21">
        <f t="shared" si="37"/>
        <v>0</v>
      </c>
      <c r="AF80" s="21">
        <f t="shared" si="38"/>
        <v>0</v>
      </c>
      <c r="AG80" s="21">
        <f t="shared" si="39"/>
        <v>0</v>
      </c>
      <c r="AH80" s="21">
        <f t="shared" si="40"/>
        <v>0</v>
      </c>
      <c r="AI80" s="21">
        <f t="shared" si="41"/>
        <v>0</v>
      </c>
      <c r="AJ80" s="21">
        <f t="shared" si="42"/>
        <v>0</v>
      </c>
      <c r="AK80" s="21">
        <f t="shared" si="43"/>
        <v>0</v>
      </c>
      <c r="AL80" s="21">
        <f t="shared" si="44"/>
        <v>0</v>
      </c>
      <c r="AM80" s="23">
        <f t="shared" si="45"/>
        <v>0</v>
      </c>
    </row>
    <row r="81" spans="1:39" x14ac:dyDescent="0.25">
      <c r="A81" s="1" t="s">
        <v>143</v>
      </c>
      <c r="B81" t="s">
        <v>144</v>
      </c>
      <c r="C81" s="20" t="e">
        <f t="shared" si="27"/>
        <v>#REF!</v>
      </c>
      <c r="D81" s="21">
        <f t="shared" si="5"/>
        <v>0</v>
      </c>
      <c r="E81" s="21">
        <f t="shared" si="6"/>
        <v>0</v>
      </c>
      <c r="F81" s="21">
        <f t="shared" si="7"/>
        <v>0</v>
      </c>
      <c r="G81" s="21">
        <f t="shared" si="8"/>
        <v>0</v>
      </c>
      <c r="H81" s="27">
        <f t="shared" si="28"/>
        <v>0</v>
      </c>
      <c r="I81" s="21" t="e">
        <f>Aetna!I81+Anthem!I81+#REF!+Molina!I81+United!I81+Wellcare!I81</f>
        <v>#REF!</v>
      </c>
      <c r="J81" s="21" t="e">
        <f>Aetna!J81+Anthem!J81+#REF!+Molina!J81+United!J81+Wellcare!J81</f>
        <v>#REF!</v>
      </c>
      <c r="K81" s="21" t="e">
        <f>Aetna!K81+Anthem!K81+#REF!+Molina!K81+United!K81+Wellcare!K81</f>
        <v>#REF!</v>
      </c>
      <c r="L81" s="21" t="e">
        <f>Aetna!L81+Anthem!L81+#REF!+Molina!L81+United!L81+Wellcare!L81</f>
        <v>#REF!</v>
      </c>
      <c r="M81" s="21" t="e">
        <f>Aetna!M81+Anthem!M81+#REF!+Molina!M81+United!M81+Wellcare!M81</f>
        <v>#REF!</v>
      </c>
      <c r="N81" s="21" t="e">
        <f>Aetna!N81+Anthem!N81+#REF!+Molina!N81+United!N81+Wellcare!N81</f>
        <v>#REF!</v>
      </c>
      <c r="O81" s="21" t="e">
        <f>Aetna!O81+Anthem!O81+#REF!+Molina!O81+United!O81+Wellcare!O81</f>
        <v>#REF!</v>
      </c>
      <c r="P81" s="21" t="e">
        <f>Aetna!P81+Anthem!P81+#REF!+Molina!P81+United!P81+Wellcare!P81</f>
        <v>#REF!</v>
      </c>
      <c r="Q81" s="21" t="e">
        <f>Aetna!Q81+Anthem!Q81+#REF!+Molina!Q81+United!Q81+Wellcare!Q81</f>
        <v>#REF!</v>
      </c>
      <c r="R81" s="21" t="e">
        <f>Aetna!R81+Anthem!R81+#REF!+Molina!R81+United!R81+Wellcare!R81</f>
        <v>#REF!</v>
      </c>
      <c r="S81" s="21" t="e">
        <f>Aetna!S81+Anthem!S81+#REF!+Molina!S81+United!S81+Wellcare!S81</f>
        <v>#REF!</v>
      </c>
      <c r="T81" s="23" t="e">
        <f>Aetna!T81+Anthem!T81+#REF!+Molina!T81+United!T81+Wellcare!T81</f>
        <v>#REF!</v>
      </c>
      <c r="U81" s="24"/>
      <c r="V81" s="20" t="e">
        <f t="shared" si="29"/>
        <v>#REF!</v>
      </c>
      <c r="W81" s="21">
        <f t="shared" si="11"/>
        <v>0</v>
      </c>
      <c r="X81" s="21">
        <f t="shared" si="30"/>
        <v>0</v>
      </c>
      <c r="Y81" s="21">
        <f t="shared" si="31"/>
        <v>0</v>
      </c>
      <c r="Z81" s="21">
        <f t="shared" si="32"/>
        <v>0</v>
      </c>
      <c r="AA81" s="25">
        <f t="shared" si="33"/>
        <v>0</v>
      </c>
      <c r="AB81" s="26">
        <f t="shared" si="34"/>
        <v>0</v>
      </c>
      <c r="AC81" s="21">
        <f t="shared" si="35"/>
        <v>0</v>
      </c>
      <c r="AD81" s="21">
        <f t="shared" si="36"/>
        <v>0</v>
      </c>
      <c r="AE81" s="21">
        <f t="shared" si="37"/>
        <v>0</v>
      </c>
      <c r="AF81" s="21">
        <f t="shared" si="38"/>
        <v>0</v>
      </c>
      <c r="AG81" s="21">
        <f t="shared" si="39"/>
        <v>0</v>
      </c>
      <c r="AH81" s="21">
        <f t="shared" si="40"/>
        <v>0</v>
      </c>
      <c r="AI81" s="21">
        <f t="shared" si="41"/>
        <v>0</v>
      </c>
      <c r="AJ81" s="21">
        <f t="shared" si="42"/>
        <v>0</v>
      </c>
      <c r="AK81" s="21">
        <f t="shared" si="43"/>
        <v>0</v>
      </c>
      <c r="AL81" s="21">
        <f t="shared" si="44"/>
        <v>0</v>
      </c>
      <c r="AM81" s="23">
        <f t="shared" si="45"/>
        <v>0</v>
      </c>
    </row>
    <row r="82" spans="1:39" x14ac:dyDescent="0.25">
      <c r="A82" s="1" t="s">
        <v>145</v>
      </c>
      <c r="B82" t="s">
        <v>146</v>
      </c>
      <c r="C82" s="20" t="e">
        <f t="shared" si="27"/>
        <v>#REF!</v>
      </c>
      <c r="D82" s="21">
        <f t="shared" si="5"/>
        <v>0</v>
      </c>
      <c r="E82" s="21">
        <f t="shared" si="6"/>
        <v>0</v>
      </c>
      <c r="F82" s="21">
        <f t="shared" si="7"/>
        <v>0</v>
      </c>
      <c r="G82" s="21">
        <f t="shared" si="8"/>
        <v>0</v>
      </c>
      <c r="H82" s="27">
        <f t="shared" si="28"/>
        <v>0</v>
      </c>
      <c r="I82" s="21" t="e">
        <f>Aetna!I82+Anthem!I82+#REF!+Molina!I82+United!I82+Wellcare!I82</f>
        <v>#REF!</v>
      </c>
      <c r="J82" s="21" t="e">
        <f>Aetna!J82+Anthem!J82+#REF!+Molina!J82+United!J82+Wellcare!J82</f>
        <v>#REF!</v>
      </c>
      <c r="K82" s="21" t="e">
        <f>Aetna!K82+Anthem!K82+#REF!+Molina!K82+United!K82+Wellcare!K82</f>
        <v>#REF!</v>
      </c>
      <c r="L82" s="21" t="e">
        <f>Aetna!L82+Anthem!L82+#REF!+Molina!L82+United!L82+Wellcare!L82</f>
        <v>#REF!</v>
      </c>
      <c r="M82" s="21" t="e">
        <f>Aetna!M82+Anthem!M82+#REF!+Molina!M82+United!M82+Wellcare!M82</f>
        <v>#REF!</v>
      </c>
      <c r="N82" s="21" t="e">
        <f>Aetna!N82+Anthem!N82+#REF!+Molina!N82+United!N82+Wellcare!N82</f>
        <v>#REF!</v>
      </c>
      <c r="O82" s="21" t="e">
        <f>Aetna!O82+Anthem!O82+#REF!+Molina!O82+United!O82+Wellcare!O82</f>
        <v>#REF!</v>
      </c>
      <c r="P82" s="21" t="e">
        <f>Aetna!P82+Anthem!P82+#REF!+Molina!P82+United!P82+Wellcare!P82</f>
        <v>#REF!</v>
      </c>
      <c r="Q82" s="21" t="e">
        <f>Aetna!Q82+Anthem!Q82+#REF!+Molina!Q82+United!Q82+Wellcare!Q82</f>
        <v>#REF!</v>
      </c>
      <c r="R82" s="21" t="e">
        <f>Aetna!R82+Anthem!R82+#REF!+Molina!R82+United!R82+Wellcare!R82</f>
        <v>#REF!</v>
      </c>
      <c r="S82" s="21" t="e">
        <f>Aetna!S82+Anthem!S82+#REF!+Molina!S82+United!S82+Wellcare!S82</f>
        <v>#REF!</v>
      </c>
      <c r="T82" s="23" t="e">
        <f>Aetna!T82+Anthem!T82+#REF!+Molina!T82+United!T82+Wellcare!T82</f>
        <v>#REF!</v>
      </c>
      <c r="U82" s="24"/>
      <c r="V82" s="20" t="e">
        <f t="shared" si="29"/>
        <v>#REF!</v>
      </c>
      <c r="W82" s="21">
        <f t="shared" si="11"/>
        <v>0</v>
      </c>
      <c r="X82" s="21">
        <f t="shared" si="30"/>
        <v>0</v>
      </c>
      <c r="Y82" s="21">
        <f t="shared" si="31"/>
        <v>0</v>
      </c>
      <c r="Z82" s="21">
        <f t="shared" si="32"/>
        <v>0</v>
      </c>
      <c r="AA82" s="25">
        <f t="shared" si="33"/>
        <v>0</v>
      </c>
      <c r="AB82" s="26">
        <f t="shared" si="34"/>
        <v>0</v>
      </c>
      <c r="AC82" s="21">
        <f t="shared" si="35"/>
        <v>0</v>
      </c>
      <c r="AD82" s="21">
        <f t="shared" si="36"/>
        <v>0</v>
      </c>
      <c r="AE82" s="21">
        <f t="shared" si="37"/>
        <v>0</v>
      </c>
      <c r="AF82" s="21">
        <f t="shared" si="38"/>
        <v>0</v>
      </c>
      <c r="AG82" s="21">
        <f t="shared" si="39"/>
        <v>0</v>
      </c>
      <c r="AH82" s="21">
        <f t="shared" si="40"/>
        <v>0</v>
      </c>
      <c r="AI82" s="21">
        <f t="shared" si="41"/>
        <v>0</v>
      </c>
      <c r="AJ82" s="21">
        <f t="shared" si="42"/>
        <v>0</v>
      </c>
      <c r="AK82" s="21">
        <f t="shared" si="43"/>
        <v>0</v>
      </c>
      <c r="AL82" s="21">
        <f t="shared" si="44"/>
        <v>0</v>
      </c>
      <c r="AM82" s="23">
        <f t="shared" si="45"/>
        <v>0</v>
      </c>
    </row>
    <row r="83" spans="1:39" x14ac:dyDescent="0.25">
      <c r="A83" s="1" t="s">
        <v>147</v>
      </c>
      <c r="B83" t="s">
        <v>148</v>
      </c>
      <c r="C83" s="20" t="e">
        <f t="shared" si="27"/>
        <v>#REF!</v>
      </c>
      <c r="D83" s="21">
        <f t="shared" si="5"/>
        <v>0</v>
      </c>
      <c r="E83" s="21">
        <f t="shared" si="6"/>
        <v>0</v>
      </c>
      <c r="F83" s="21">
        <f t="shared" si="7"/>
        <v>0</v>
      </c>
      <c r="G83" s="21">
        <f t="shared" si="8"/>
        <v>0</v>
      </c>
      <c r="H83" s="27">
        <f t="shared" si="28"/>
        <v>0</v>
      </c>
      <c r="I83" s="21" t="e">
        <f>Aetna!I83+Anthem!I83+#REF!+Molina!I83+United!I83+Wellcare!I83</f>
        <v>#REF!</v>
      </c>
      <c r="J83" s="21" t="e">
        <f>Aetna!J83+Anthem!J83+#REF!+Molina!J83+United!J83+Wellcare!J83</f>
        <v>#REF!</v>
      </c>
      <c r="K83" s="21" t="e">
        <f>Aetna!K83+Anthem!K83+#REF!+Molina!K83+United!K83+Wellcare!K83</f>
        <v>#REF!</v>
      </c>
      <c r="L83" s="21" t="e">
        <f>Aetna!L83+Anthem!L83+#REF!+Molina!L83+United!L83+Wellcare!L83</f>
        <v>#REF!</v>
      </c>
      <c r="M83" s="21" t="e">
        <f>Aetna!M83+Anthem!M83+#REF!+Molina!M83+United!M83+Wellcare!M83</f>
        <v>#REF!</v>
      </c>
      <c r="N83" s="21" t="e">
        <f>Aetna!N83+Anthem!N83+#REF!+Molina!N83+United!N83+Wellcare!N83</f>
        <v>#REF!</v>
      </c>
      <c r="O83" s="21" t="e">
        <f>Aetna!O83+Anthem!O83+#REF!+Molina!O83+United!O83+Wellcare!O83</f>
        <v>#REF!</v>
      </c>
      <c r="P83" s="21" t="e">
        <f>Aetna!P83+Anthem!P83+#REF!+Molina!P83+United!P83+Wellcare!P83</f>
        <v>#REF!</v>
      </c>
      <c r="Q83" s="21" t="e">
        <f>Aetna!Q83+Anthem!Q83+#REF!+Molina!Q83+United!Q83+Wellcare!Q83</f>
        <v>#REF!</v>
      </c>
      <c r="R83" s="21" t="e">
        <f>Aetna!R83+Anthem!R83+#REF!+Molina!R83+United!R83+Wellcare!R83</f>
        <v>#REF!</v>
      </c>
      <c r="S83" s="21" t="e">
        <f>Aetna!S83+Anthem!S83+#REF!+Molina!S83+United!S83+Wellcare!S83</f>
        <v>#REF!</v>
      </c>
      <c r="T83" s="23" t="e">
        <f>Aetna!T83+Anthem!T83+#REF!+Molina!T83+United!T83+Wellcare!T83</f>
        <v>#REF!</v>
      </c>
      <c r="U83" s="24"/>
      <c r="V83" s="20" t="e">
        <f t="shared" si="29"/>
        <v>#REF!</v>
      </c>
      <c r="W83" s="21">
        <f t="shared" si="11"/>
        <v>0</v>
      </c>
      <c r="X83" s="21">
        <f t="shared" si="30"/>
        <v>0</v>
      </c>
      <c r="Y83" s="21">
        <f t="shared" si="31"/>
        <v>0</v>
      </c>
      <c r="Z83" s="21">
        <f t="shared" si="32"/>
        <v>0</v>
      </c>
      <c r="AA83" s="25">
        <f t="shared" si="33"/>
        <v>0</v>
      </c>
      <c r="AB83" s="26">
        <f t="shared" si="34"/>
        <v>0</v>
      </c>
      <c r="AC83" s="21">
        <f t="shared" si="35"/>
        <v>0</v>
      </c>
      <c r="AD83" s="21">
        <f t="shared" si="36"/>
        <v>0</v>
      </c>
      <c r="AE83" s="21">
        <f t="shared" si="37"/>
        <v>0</v>
      </c>
      <c r="AF83" s="21">
        <f t="shared" si="38"/>
        <v>0</v>
      </c>
      <c r="AG83" s="21">
        <f t="shared" si="39"/>
        <v>0</v>
      </c>
      <c r="AH83" s="21">
        <f t="shared" si="40"/>
        <v>0</v>
      </c>
      <c r="AI83" s="21">
        <f t="shared" si="41"/>
        <v>0</v>
      </c>
      <c r="AJ83" s="21">
        <f t="shared" si="42"/>
        <v>0</v>
      </c>
      <c r="AK83" s="21">
        <f t="shared" si="43"/>
        <v>0</v>
      </c>
      <c r="AL83" s="21">
        <f t="shared" si="44"/>
        <v>0</v>
      </c>
      <c r="AM83" s="23">
        <f t="shared" si="45"/>
        <v>0</v>
      </c>
    </row>
    <row r="84" spans="1:39" x14ac:dyDescent="0.25">
      <c r="A84" s="1" t="s">
        <v>149</v>
      </c>
      <c r="B84" t="s">
        <v>150</v>
      </c>
      <c r="C84" s="20" t="e">
        <f t="shared" si="27"/>
        <v>#REF!</v>
      </c>
      <c r="D84" s="21">
        <f t="shared" si="5"/>
        <v>0</v>
      </c>
      <c r="E84" s="21">
        <f t="shared" si="6"/>
        <v>0</v>
      </c>
      <c r="F84" s="21">
        <f t="shared" si="7"/>
        <v>0</v>
      </c>
      <c r="G84" s="21">
        <f t="shared" si="8"/>
        <v>0</v>
      </c>
      <c r="H84" s="27">
        <f t="shared" si="28"/>
        <v>0</v>
      </c>
      <c r="I84" s="21" t="e">
        <f>Aetna!I84+Anthem!I84+#REF!+Molina!I84+United!I84+Wellcare!I84</f>
        <v>#REF!</v>
      </c>
      <c r="J84" s="21" t="e">
        <f>Aetna!J84+Anthem!J84+#REF!+Molina!J84+United!J84+Wellcare!J84</f>
        <v>#REF!</v>
      </c>
      <c r="K84" s="21" t="e">
        <f>Aetna!K84+Anthem!K84+#REF!+Molina!K84+United!K84+Wellcare!K84</f>
        <v>#REF!</v>
      </c>
      <c r="L84" s="21" t="e">
        <f>Aetna!L84+Anthem!L84+#REF!+Molina!L84+United!L84+Wellcare!L84</f>
        <v>#REF!</v>
      </c>
      <c r="M84" s="21" t="e">
        <f>Aetna!M84+Anthem!M84+#REF!+Molina!M84+United!M84+Wellcare!M84</f>
        <v>#REF!</v>
      </c>
      <c r="N84" s="21" t="e">
        <f>Aetna!N84+Anthem!N84+#REF!+Molina!N84+United!N84+Wellcare!N84</f>
        <v>#REF!</v>
      </c>
      <c r="O84" s="21" t="e">
        <f>Aetna!O84+Anthem!O84+#REF!+Molina!O84+United!O84+Wellcare!O84</f>
        <v>#REF!</v>
      </c>
      <c r="P84" s="21" t="e">
        <f>Aetna!P84+Anthem!P84+#REF!+Molina!P84+United!P84+Wellcare!P84</f>
        <v>#REF!</v>
      </c>
      <c r="Q84" s="21" t="e">
        <f>Aetna!Q84+Anthem!Q84+#REF!+Molina!Q84+United!Q84+Wellcare!Q84</f>
        <v>#REF!</v>
      </c>
      <c r="R84" s="21" t="e">
        <f>Aetna!R84+Anthem!R84+#REF!+Molina!R84+United!R84+Wellcare!R84</f>
        <v>#REF!</v>
      </c>
      <c r="S84" s="21" t="e">
        <f>Aetna!S84+Anthem!S84+#REF!+Molina!S84+United!S84+Wellcare!S84</f>
        <v>#REF!</v>
      </c>
      <c r="T84" s="23" t="e">
        <f>Aetna!T84+Anthem!T84+#REF!+Molina!T84+United!T84+Wellcare!T84</f>
        <v>#REF!</v>
      </c>
      <c r="U84" s="24"/>
      <c r="V84" s="20" t="e">
        <f t="shared" si="29"/>
        <v>#REF!</v>
      </c>
      <c r="W84" s="21">
        <f t="shared" si="11"/>
        <v>0</v>
      </c>
      <c r="X84" s="21">
        <f t="shared" si="30"/>
        <v>0</v>
      </c>
      <c r="Y84" s="21">
        <f t="shared" si="31"/>
        <v>0</v>
      </c>
      <c r="Z84" s="21">
        <f t="shared" si="32"/>
        <v>0</v>
      </c>
      <c r="AA84" s="25">
        <f t="shared" si="33"/>
        <v>0</v>
      </c>
      <c r="AB84" s="26">
        <f t="shared" si="34"/>
        <v>0</v>
      </c>
      <c r="AC84" s="21">
        <f t="shared" si="35"/>
        <v>0</v>
      </c>
      <c r="AD84" s="21">
        <f t="shared" si="36"/>
        <v>0</v>
      </c>
      <c r="AE84" s="21">
        <f t="shared" si="37"/>
        <v>0</v>
      </c>
      <c r="AF84" s="21">
        <f t="shared" si="38"/>
        <v>0</v>
      </c>
      <c r="AG84" s="21">
        <f t="shared" si="39"/>
        <v>0</v>
      </c>
      <c r="AH84" s="21">
        <f t="shared" si="40"/>
        <v>0</v>
      </c>
      <c r="AI84" s="21">
        <f t="shared" si="41"/>
        <v>0</v>
      </c>
      <c r="AJ84" s="21">
        <f t="shared" si="42"/>
        <v>0</v>
      </c>
      <c r="AK84" s="21">
        <f t="shared" si="43"/>
        <v>0</v>
      </c>
      <c r="AL84" s="21">
        <f t="shared" si="44"/>
        <v>0</v>
      </c>
      <c r="AM84" s="23">
        <f t="shared" si="45"/>
        <v>0</v>
      </c>
    </row>
    <row r="85" spans="1:39" x14ac:dyDescent="0.25">
      <c r="A85" s="1" t="s">
        <v>151</v>
      </c>
      <c r="B85" t="s">
        <v>152</v>
      </c>
      <c r="C85" s="20" t="e">
        <f t="shared" si="27"/>
        <v>#REF!</v>
      </c>
      <c r="D85" s="21">
        <f t="shared" si="5"/>
        <v>0</v>
      </c>
      <c r="E85" s="21">
        <f t="shared" si="6"/>
        <v>0</v>
      </c>
      <c r="F85" s="21">
        <f t="shared" si="7"/>
        <v>0</v>
      </c>
      <c r="G85" s="21">
        <f t="shared" si="8"/>
        <v>0</v>
      </c>
      <c r="H85" s="27">
        <f t="shared" si="28"/>
        <v>0</v>
      </c>
      <c r="I85" s="21" t="e">
        <f>Aetna!I85+Anthem!I85+#REF!+Molina!I85+United!I85+Wellcare!I85</f>
        <v>#REF!</v>
      </c>
      <c r="J85" s="21" t="e">
        <f>Aetna!J85+Anthem!J85+#REF!+Molina!J85+United!J85+Wellcare!J85</f>
        <v>#REF!</v>
      </c>
      <c r="K85" s="21" t="e">
        <f>Aetna!K85+Anthem!K85+#REF!+Molina!K85+United!K85+Wellcare!K85</f>
        <v>#REF!</v>
      </c>
      <c r="L85" s="21" t="e">
        <f>Aetna!L85+Anthem!L85+#REF!+Molina!L85+United!L85+Wellcare!L85</f>
        <v>#REF!</v>
      </c>
      <c r="M85" s="21" t="e">
        <f>Aetna!M85+Anthem!M85+#REF!+Molina!M85+United!M85+Wellcare!M85</f>
        <v>#REF!</v>
      </c>
      <c r="N85" s="21" t="e">
        <f>Aetna!N85+Anthem!N85+#REF!+Molina!N85+United!N85+Wellcare!N85</f>
        <v>#REF!</v>
      </c>
      <c r="O85" s="21" t="e">
        <f>Aetna!O85+Anthem!O85+#REF!+Molina!O85+United!O85+Wellcare!O85</f>
        <v>#REF!</v>
      </c>
      <c r="P85" s="21" t="e">
        <f>Aetna!P85+Anthem!P85+#REF!+Molina!P85+United!P85+Wellcare!P85</f>
        <v>#REF!</v>
      </c>
      <c r="Q85" s="21" t="e">
        <f>Aetna!Q85+Anthem!Q85+#REF!+Molina!Q85+United!Q85+Wellcare!Q85</f>
        <v>#REF!</v>
      </c>
      <c r="R85" s="21" t="e">
        <f>Aetna!R85+Anthem!R85+#REF!+Molina!R85+United!R85+Wellcare!R85</f>
        <v>#REF!</v>
      </c>
      <c r="S85" s="21" t="e">
        <f>Aetna!S85+Anthem!S85+#REF!+Molina!S85+United!S85+Wellcare!S85</f>
        <v>#REF!</v>
      </c>
      <c r="T85" s="23" t="e">
        <f>Aetna!T85+Anthem!T85+#REF!+Molina!T85+United!T85+Wellcare!T85</f>
        <v>#REF!</v>
      </c>
      <c r="U85" s="24"/>
      <c r="V85" s="20" t="e">
        <f t="shared" si="29"/>
        <v>#REF!</v>
      </c>
      <c r="W85" s="21">
        <f t="shared" si="11"/>
        <v>0</v>
      </c>
      <c r="X85" s="21">
        <f t="shared" si="30"/>
        <v>0</v>
      </c>
      <c r="Y85" s="21">
        <f t="shared" si="31"/>
        <v>0</v>
      </c>
      <c r="Z85" s="21">
        <f t="shared" si="32"/>
        <v>0</v>
      </c>
      <c r="AA85" s="25">
        <f t="shared" si="33"/>
        <v>0</v>
      </c>
      <c r="AB85" s="26">
        <f t="shared" si="34"/>
        <v>0</v>
      </c>
      <c r="AC85" s="21">
        <f t="shared" si="35"/>
        <v>0</v>
      </c>
      <c r="AD85" s="21">
        <f t="shared" si="36"/>
        <v>0</v>
      </c>
      <c r="AE85" s="21">
        <f t="shared" si="37"/>
        <v>0</v>
      </c>
      <c r="AF85" s="21">
        <f t="shared" si="38"/>
        <v>0</v>
      </c>
      <c r="AG85" s="21">
        <f t="shared" si="39"/>
        <v>0</v>
      </c>
      <c r="AH85" s="21">
        <f t="shared" si="40"/>
        <v>0</v>
      </c>
      <c r="AI85" s="21">
        <f t="shared" si="41"/>
        <v>0</v>
      </c>
      <c r="AJ85" s="21">
        <f t="shared" si="42"/>
        <v>0</v>
      </c>
      <c r="AK85" s="21">
        <f t="shared" si="43"/>
        <v>0</v>
      </c>
      <c r="AL85" s="21">
        <f t="shared" si="44"/>
        <v>0</v>
      </c>
      <c r="AM85" s="23">
        <f t="shared" si="45"/>
        <v>0</v>
      </c>
    </row>
    <row r="86" spans="1:39" ht="7.5" customHeight="1" thickBot="1" x14ac:dyDescent="0.3">
      <c r="C86" s="37"/>
      <c r="H86" s="38"/>
      <c r="T86" s="39"/>
      <c r="V86" s="37"/>
      <c r="AM86" s="39"/>
    </row>
    <row r="87" spans="1:39" ht="15.75" thickBot="1" x14ac:dyDescent="0.3">
      <c r="B87" s="40" t="s">
        <v>153</v>
      </c>
      <c r="C87" s="40" t="e">
        <f>SUM(C54:C85)</f>
        <v>#REF!</v>
      </c>
      <c r="D87" s="41">
        <f>SUM(D54:D85)</f>
        <v>0</v>
      </c>
      <c r="E87" s="41">
        <f>SUM(E54:E85)</f>
        <v>0</v>
      </c>
      <c r="F87" s="41">
        <f>SUM(F54:F85)</f>
        <v>0</v>
      </c>
      <c r="G87" s="41">
        <f>SUM(G54:G85)</f>
        <v>0</v>
      </c>
      <c r="H87" s="42">
        <f>IFERROR((G87-F87)/F87,0)</f>
        <v>0</v>
      </c>
      <c r="I87" s="41" t="e">
        <f t="shared" ref="I87:T87" si="46">SUM(I54:I85)</f>
        <v>#REF!</v>
      </c>
      <c r="J87" s="41" t="e">
        <f t="shared" si="46"/>
        <v>#REF!</v>
      </c>
      <c r="K87" s="41" t="e">
        <f t="shared" si="46"/>
        <v>#REF!</v>
      </c>
      <c r="L87" s="41" t="e">
        <f t="shared" si="46"/>
        <v>#REF!</v>
      </c>
      <c r="M87" s="41" t="e">
        <f t="shared" si="46"/>
        <v>#REF!</v>
      </c>
      <c r="N87" s="41" t="e">
        <f t="shared" si="46"/>
        <v>#REF!</v>
      </c>
      <c r="O87" s="41" t="e">
        <f t="shared" si="46"/>
        <v>#REF!</v>
      </c>
      <c r="P87" s="41" t="e">
        <f t="shared" si="46"/>
        <v>#REF!</v>
      </c>
      <c r="Q87" s="41" t="e">
        <f t="shared" si="46"/>
        <v>#REF!</v>
      </c>
      <c r="R87" s="41" t="e">
        <f t="shared" si="46"/>
        <v>#REF!</v>
      </c>
      <c r="S87" s="41" t="e">
        <f t="shared" si="46"/>
        <v>#REF!</v>
      </c>
      <c r="T87" s="43" t="e">
        <f t="shared" si="46"/>
        <v>#REF!</v>
      </c>
      <c r="U87" s="21"/>
      <c r="V87" s="40">
        <f>IFERROR(AVERAGE($I87:$T87),0)</f>
        <v>0</v>
      </c>
      <c r="W87" s="41">
        <f>SUM(W54:W85)</f>
        <v>0</v>
      </c>
      <c r="X87" s="41">
        <f>IFERROR(AVERAGE($L87:$N87),0)</f>
        <v>0</v>
      </c>
      <c r="Y87" s="41">
        <f>IFERROR(AVERAGE($O87:$Q87),0)</f>
        <v>0</v>
      </c>
      <c r="Z87" s="41">
        <f t="shared" si="32"/>
        <v>0</v>
      </c>
      <c r="AA87" s="42">
        <f>IFERROR((Z87-Y87)/Y87,0)</f>
        <v>0</v>
      </c>
      <c r="AB87" s="41">
        <f t="shared" ref="AB87:AM87" si="47">IFERROR(I87/I$14,0)</f>
        <v>0</v>
      </c>
      <c r="AC87" s="41">
        <f t="shared" si="47"/>
        <v>0</v>
      </c>
      <c r="AD87" s="41">
        <f t="shared" si="47"/>
        <v>0</v>
      </c>
      <c r="AE87" s="41">
        <f t="shared" si="47"/>
        <v>0</v>
      </c>
      <c r="AF87" s="41">
        <f t="shared" si="47"/>
        <v>0</v>
      </c>
      <c r="AG87" s="41">
        <f t="shared" si="47"/>
        <v>0</v>
      </c>
      <c r="AH87" s="41">
        <f t="shared" si="47"/>
        <v>0</v>
      </c>
      <c r="AI87" s="41">
        <f t="shared" si="47"/>
        <v>0</v>
      </c>
      <c r="AJ87" s="41">
        <f t="shared" si="47"/>
        <v>0</v>
      </c>
      <c r="AK87" s="41">
        <f t="shared" si="47"/>
        <v>0</v>
      </c>
      <c r="AL87" s="41">
        <f t="shared" si="47"/>
        <v>0</v>
      </c>
      <c r="AM87" s="43">
        <f t="shared" si="47"/>
        <v>0</v>
      </c>
    </row>
    <row r="88" spans="1:39" ht="7.5" customHeight="1" thickBot="1" x14ac:dyDescent="0.3">
      <c r="B88" s="21"/>
      <c r="C88" s="21"/>
      <c r="D88" s="21"/>
      <c r="E88" s="21"/>
      <c r="F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</row>
    <row r="89" spans="1:39" ht="15.75" thickBot="1" x14ac:dyDescent="0.3">
      <c r="B89" s="44" t="s">
        <v>154</v>
      </c>
      <c r="C89" s="40" t="e">
        <f>+C87+C52</f>
        <v>#REF!</v>
      </c>
      <c r="D89" s="41">
        <f>+D87+D52</f>
        <v>0</v>
      </c>
      <c r="E89" s="41">
        <f>+E87+E52</f>
        <v>0</v>
      </c>
      <c r="F89" s="41">
        <f>+F87+F52</f>
        <v>0</v>
      </c>
      <c r="G89" s="41">
        <f>+G87+G52</f>
        <v>0</v>
      </c>
      <c r="H89" s="45">
        <f>IFERROR((G89-F89)/F89,0)</f>
        <v>0</v>
      </c>
      <c r="I89" s="41" t="e">
        <f t="shared" ref="I89:T89" si="48">+I87+I52</f>
        <v>#REF!</v>
      </c>
      <c r="J89" s="41" t="e">
        <f t="shared" si="48"/>
        <v>#REF!</v>
      </c>
      <c r="K89" s="41" t="e">
        <f t="shared" si="48"/>
        <v>#REF!</v>
      </c>
      <c r="L89" s="41" t="e">
        <f t="shared" si="48"/>
        <v>#REF!</v>
      </c>
      <c r="M89" s="41" t="e">
        <f t="shared" si="48"/>
        <v>#REF!</v>
      </c>
      <c r="N89" s="41" t="e">
        <f t="shared" si="48"/>
        <v>#REF!</v>
      </c>
      <c r="O89" s="41" t="e">
        <f t="shared" si="48"/>
        <v>#REF!</v>
      </c>
      <c r="P89" s="41" t="e">
        <f t="shared" si="48"/>
        <v>#REF!</v>
      </c>
      <c r="Q89" s="41" t="e">
        <f t="shared" si="48"/>
        <v>#REF!</v>
      </c>
      <c r="R89" s="41" t="e">
        <f t="shared" si="48"/>
        <v>#REF!</v>
      </c>
      <c r="S89" s="41" t="e">
        <f t="shared" si="48"/>
        <v>#REF!</v>
      </c>
      <c r="T89" s="43" t="e">
        <f t="shared" si="48"/>
        <v>#REF!</v>
      </c>
      <c r="U89" s="24"/>
      <c r="V89" s="40">
        <f>+V87+V52</f>
        <v>0</v>
      </c>
      <c r="W89" s="41">
        <f>+W87+W52</f>
        <v>0</v>
      </c>
      <c r="X89" s="41">
        <f>+X87+X52</f>
        <v>0</v>
      </c>
      <c r="Y89" s="41">
        <f>+Y87+Y52</f>
        <v>0</v>
      </c>
      <c r="Z89" s="41">
        <f>+Z87+Z52</f>
        <v>0</v>
      </c>
      <c r="AA89" s="45">
        <f>IFERROR((Z89-Y89)/Y89,0)</f>
        <v>0</v>
      </c>
      <c r="AB89" s="41">
        <f t="shared" ref="AB89:AM89" si="49">IFERROR(I89/I$14,0)</f>
        <v>0</v>
      </c>
      <c r="AC89" s="41">
        <f t="shared" si="49"/>
        <v>0</v>
      </c>
      <c r="AD89" s="41">
        <f t="shared" si="49"/>
        <v>0</v>
      </c>
      <c r="AE89" s="41">
        <f t="shared" si="49"/>
        <v>0</v>
      </c>
      <c r="AF89" s="41">
        <f t="shared" si="49"/>
        <v>0</v>
      </c>
      <c r="AG89" s="41">
        <f t="shared" si="49"/>
        <v>0</v>
      </c>
      <c r="AH89" s="41">
        <f t="shared" si="49"/>
        <v>0</v>
      </c>
      <c r="AI89" s="41">
        <f t="shared" si="49"/>
        <v>0</v>
      </c>
      <c r="AJ89" s="41">
        <f t="shared" si="49"/>
        <v>0</v>
      </c>
      <c r="AK89" s="41">
        <f t="shared" si="49"/>
        <v>0</v>
      </c>
      <c r="AL89" s="41">
        <f t="shared" si="49"/>
        <v>0</v>
      </c>
      <c r="AM89" s="43">
        <f t="shared" si="49"/>
        <v>0</v>
      </c>
    </row>
    <row r="90" spans="1:39" ht="9.75" customHeight="1" thickBot="1" x14ac:dyDescent="0.3"/>
    <row r="91" spans="1:39" ht="15.75" thickBot="1" x14ac:dyDescent="0.3">
      <c r="B91" s="46" t="s">
        <v>155</v>
      </c>
      <c r="C91" s="40">
        <v>0</v>
      </c>
      <c r="D91" s="41" t="e">
        <f>Aetna!D91+Anthem!D91+#REF!+Molina!D91+United!D91+Wellcare!D91</f>
        <v>#REF!</v>
      </c>
      <c r="E91" s="41" t="e">
        <f>Aetna!E91+Anthem!E91+#REF!+Molina!E91+United!E91+Wellcare!E91</f>
        <v>#REF!</v>
      </c>
      <c r="F91" s="41" t="e">
        <f>Aetna!F91+Anthem!F91+#REF!+Molina!F91+United!F91+Wellcare!F91</f>
        <v>#REF!</v>
      </c>
      <c r="G91" s="41" t="e">
        <f>Aetna!G91+Anthem!G91+#REF!+Molina!G91+United!G91+Wellcare!G91</f>
        <v>#REF!</v>
      </c>
      <c r="H91" s="69">
        <f>IFERROR((G91-F91)/F91,0)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5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ht="5.25" customHeight="1" thickBot="1" x14ac:dyDescent="0.3">
      <c r="B92" s="2"/>
    </row>
    <row r="93" spans="1:39" ht="30.75" thickBot="1" x14ac:dyDescent="0.3">
      <c r="B93" s="47" t="s">
        <v>156</v>
      </c>
      <c r="C93" s="58" t="e">
        <f>SUM(D93:G93)/12</f>
        <v>#REF!</v>
      </c>
      <c r="D93" s="48" t="e">
        <f>Aetna!D93+Anthem!D93+#REF!+Molina!D93+United!D93+Wellcare!D93</f>
        <v>#REF!</v>
      </c>
      <c r="E93" s="48" t="e">
        <f>Aetna!E93+Anthem!E93+#REF!+Molina!E93+United!E93+Wellcare!E93</f>
        <v>#REF!</v>
      </c>
      <c r="F93" s="48" t="e">
        <f>Aetna!F93+Anthem!F93+#REF!+Molina!F93+United!F93+Wellcare!F93</f>
        <v>#REF!</v>
      </c>
      <c r="G93" s="48" t="e">
        <f>Aetna!G93+Anthem!G93+#REF!+Molina!G93+United!G93+Wellcare!G93</f>
        <v>#REF!</v>
      </c>
      <c r="H93" s="49">
        <f t="shared" ref="H93:H94" si="50">IFERROR((G93-F93)/F93,0)</f>
        <v>0</v>
      </c>
      <c r="I93" s="1" t="s">
        <v>157</v>
      </c>
    </row>
    <row r="94" spans="1:39" ht="45.75" thickBot="1" x14ac:dyDescent="0.3">
      <c r="B94" s="50" t="s">
        <v>158</v>
      </c>
      <c r="C94" s="51" t="e">
        <f>SUM(D94:G94)/12</f>
        <v>#REF!</v>
      </c>
      <c r="D94" s="52" t="e">
        <f>Aetna!D94+Anthem!D94+#REF!+Molina!D94+United!D94+Wellcare!D94</f>
        <v>#REF!</v>
      </c>
      <c r="E94" s="52" t="e">
        <f>Aetna!E94+Anthem!E94+#REF!+Molina!E94+United!E94+Wellcare!E94</f>
        <v>#REF!</v>
      </c>
      <c r="F94" s="52" t="e">
        <f>Aetna!F94+Anthem!F94+#REF!+Molina!F94+United!F94+Wellcare!F94</f>
        <v>#REF!</v>
      </c>
      <c r="G94" s="52" t="e">
        <f>Aetna!G94+Anthem!G94+#REF!+Molina!G94+United!G94+Wellcare!G94</f>
        <v>#REF!</v>
      </c>
      <c r="H94" s="53">
        <f t="shared" si="50"/>
        <v>0</v>
      </c>
      <c r="I94" s="1" t="s">
        <v>157</v>
      </c>
    </row>
    <row r="95" spans="1:39" ht="6.75" customHeight="1" x14ac:dyDescent="0.25">
      <c r="B95" s="2"/>
    </row>
    <row r="96" spans="1:39" ht="40.5" customHeight="1" thickBot="1" x14ac:dyDescent="0.3">
      <c r="B96" s="54" t="s">
        <v>159</v>
      </c>
      <c r="C96" s="55" t="e">
        <f>C89+C91</f>
        <v>#REF!</v>
      </c>
      <c r="D96" s="56" t="e">
        <f t="shared" ref="D96:G96" si="51">D89+D91</f>
        <v>#REF!</v>
      </c>
      <c r="E96" s="56" t="e">
        <f t="shared" si="51"/>
        <v>#REF!</v>
      </c>
      <c r="F96" s="56" t="e">
        <f t="shared" si="51"/>
        <v>#REF!</v>
      </c>
      <c r="G96" s="56" t="e">
        <f t="shared" si="51"/>
        <v>#REF!</v>
      </c>
      <c r="H96" s="57">
        <f>IFERROR((G96-F96)/F96,0)</f>
        <v>0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21DF-FB7A-458B-9022-1777C4510992}">
  <dimension ref="A1:AM96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4" width="11.7109375" style="1" customWidth="1"/>
    <col min="25" max="25" width="11.28515625" style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175</v>
      </c>
    </row>
    <row r="5" spans="1:39" x14ac:dyDescent="0.25">
      <c r="B5" s="2" t="s">
        <v>4</v>
      </c>
      <c r="C5" s="61">
        <v>45671</v>
      </c>
    </row>
    <row r="6" spans="1:39" x14ac:dyDescent="0.25">
      <c r="B6" s="2" t="s">
        <v>5</v>
      </c>
      <c r="C6" s="61">
        <v>45474</v>
      </c>
    </row>
    <row r="7" spans="1:39" x14ac:dyDescent="0.25">
      <c r="B7" s="2" t="s">
        <v>6</v>
      </c>
      <c r="C7" s="61">
        <f>'LRC Format'!B6</f>
        <v>45838</v>
      </c>
    </row>
    <row r="8" spans="1:39" x14ac:dyDescent="0.25">
      <c r="B8" s="2"/>
      <c r="C8" s="224"/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tr">
        <f>+[2]QBP_non_KCHIP!AB12</f>
        <v>2024 Data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4"/>
      <c r="D14" s="15">
        <f>IF(I14&lt;1," ",IFERROR(AVERAGE($I14:$K14),0))</f>
        <v>246114</v>
      </c>
      <c r="E14" s="15">
        <f>IF(L14&lt;1," ",IFERROR(AVERAGE($L14:$N14),0))</f>
        <v>246310.33333333334</v>
      </c>
      <c r="F14" s="15">
        <f>IF(O14&lt;1," ",IFERROR(AVERAGE($O14:$Q14),0))</f>
        <v>231293</v>
      </c>
      <c r="G14" s="15">
        <f>IF(R14&lt;1," ",IFERROR(AVERAGE($R14:$T14),0))</f>
        <v>228909.33333333334</v>
      </c>
      <c r="H14" s="16"/>
      <c r="I14" s="187">
        <v>246267</v>
      </c>
      <c r="J14" s="187">
        <v>246246</v>
      </c>
      <c r="K14" s="187">
        <v>245829</v>
      </c>
      <c r="L14" s="187">
        <v>245798</v>
      </c>
      <c r="M14" s="187">
        <v>246063</v>
      </c>
      <c r="N14" s="187">
        <v>247070</v>
      </c>
      <c r="O14" s="187">
        <v>229484</v>
      </c>
      <c r="P14" s="187">
        <v>235003</v>
      </c>
      <c r="Q14" s="187">
        <v>229392</v>
      </c>
      <c r="R14" s="187">
        <v>228677</v>
      </c>
      <c r="S14" s="187">
        <v>229281</v>
      </c>
      <c r="T14" s="188">
        <v>228770</v>
      </c>
      <c r="U14" s="18"/>
      <c r="V14" s="96">
        <f>AVERAGE(I14:T14)</f>
        <v>238156.66666666666</v>
      </c>
      <c r="W14" s="15">
        <f>IFERROR(AVERAGE($I14:$K14),0)</f>
        <v>246114</v>
      </c>
      <c r="X14" s="15">
        <f>IFERROR(AVERAGE($L14:$N14),0)</f>
        <v>246310.33333333334</v>
      </c>
      <c r="Y14" s="15">
        <f>IFERROR(AVERAGE($O14:$Q14),0)</f>
        <v>231293</v>
      </c>
      <c r="Z14" s="15">
        <f>IFERROR(AVERAGE($R14:$T14),0)</f>
        <v>228909.33333333334</v>
      </c>
      <c r="AA14" s="16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7"/>
    </row>
    <row r="15" spans="1:39" ht="6" customHeight="1" x14ac:dyDescent="0.25">
      <c r="C15" s="6"/>
      <c r="D15" s="7"/>
      <c r="E15" s="7"/>
      <c r="F15" s="8"/>
      <c r="G15" s="8"/>
      <c r="H15" s="11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8"/>
      <c r="V15" s="6"/>
      <c r="W15" s="7"/>
      <c r="X15" s="7"/>
      <c r="Y15" s="8"/>
      <c r="Z15" s="8"/>
      <c r="AA15" s="7"/>
      <c r="AB15" s="12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10"/>
    </row>
    <row r="16" spans="1:39" x14ac:dyDescent="0.25">
      <c r="A16" s="19" t="s">
        <v>19</v>
      </c>
      <c r="B16" s="13" t="s">
        <v>20</v>
      </c>
      <c r="C16" s="6"/>
      <c r="D16" s="7"/>
      <c r="E16" s="7"/>
      <c r="F16" s="8"/>
      <c r="G16" s="8"/>
      <c r="H16" s="11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8"/>
      <c r="V16" s="6"/>
      <c r="W16" s="7"/>
      <c r="X16" s="7"/>
      <c r="Y16" s="8"/>
      <c r="Z16" s="8"/>
      <c r="AA16" s="7"/>
      <c r="AB16" s="12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0"/>
    </row>
    <row r="17" spans="1:39" x14ac:dyDescent="0.25">
      <c r="A17" s="1" t="s">
        <v>21</v>
      </c>
      <c r="B17" t="s">
        <v>22</v>
      </c>
      <c r="C17" s="75">
        <f>AVERAGE(I17:T17)</f>
        <v>12889504.033333333</v>
      </c>
      <c r="D17" s="76">
        <f>IF(I17=" "," ",IFERROR(AVERAGE($I17:$K17),0))</f>
        <v>13388699.9</v>
      </c>
      <c r="E17" s="76">
        <f>IF(L17=" "," ",IFERROR(AVERAGE($L17:$N17),0))</f>
        <v>9113500.3833333328</v>
      </c>
      <c r="F17" s="76">
        <f>IF(O17=" "," ",IFERROR(AVERAGE($O17:$Q17),0))</f>
        <v>15239736.51</v>
      </c>
      <c r="G17" s="76">
        <f>IF(R17&lt;D171," ",IFERROR(AVERAGE($R17:$T17),0))</f>
        <v>13816079.339999998</v>
      </c>
      <c r="H17" s="103">
        <f>IFERROR((E17-D17)/D17,0)</f>
        <v>-0.31931401469881832</v>
      </c>
      <c r="I17" s="189">
        <v>13440035.449999999</v>
      </c>
      <c r="J17" s="189">
        <v>13040781.32</v>
      </c>
      <c r="K17" s="189">
        <v>13685282.93</v>
      </c>
      <c r="L17" s="189">
        <v>6720259.5099999998</v>
      </c>
      <c r="M17" s="189">
        <v>9189058.3499999996</v>
      </c>
      <c r="N17" s="189">
        <v>11431183.290000001</v>
      </c>
      <c r="O17" s="189">
        <v>14406411.4</v>
      </c>
      <c r="P17" s="189">
        <v>14840159.369999999</v>
      </c>
      <c r="Q17" s="189">
        <v>16472638.76</v>
      </c>
      <c r="R17" s="189">
        <v>15417125.99</v>
      </c>
      <c r="S17" s="189">
        <v>13233216.800000001</v>
      </c>
      <c r="T17" s="190">
        <v>12797895.23</v>
      </c>
      <c r="U17" s="79"/>
      <c r="V17" s="78">
        <f>AVERAGE(I17:T17)/V$14</f>
        <v>54.121953476003192</v>
      </c>
      <c r="W17" s="79">
        <f>IFERROR(AVERAGE($I17:$K17)/W$14,"")</f>
        <v>54.40039940840424</v>
      </c>
      <c r="X17" s="79">
        <f>IFERROR(AVERAGE($L17:$N17)/X$14,0)</f>
        <v>37.000073281537787</v>
      </c>
      <c r="Y17" s="79">
        <f>IFERROR(AVERAGE($O17:$Q17)/Y$14,0)</f>
        <v>65.889311436143771</v>
      </c>
      <c r="Z17" s="79">
        <f>IFERROR(AVERAGE($R17:$T17)/Z$14,0)</f>
        <v>60.356120647476139</v>
      </c>
      <c r="AA17" s="79">
        <f>IFERROR((Z17-Y17)/Y17,0)</f>
        <v>-8.3977061955338397E-2</v>
      </c>
      <c r="AB17" s="105">
        <f>IFERROR(I17/I$14,0)</f>
        <v>54.575056544319779</v>
      </c>
      <c r="AC17" s="79">
        <f t="shared" ref="AB17:AM38" si="0">IFERROR(J17/J$14,0)</f>
        <v>52.958347831030757</v>
      </c>
      <c r="AD17" s="79">
        <f t="shared" si="0"/>
        <v>55.669928812304484</v>
      </c>
      <c r="AE17" s="79">
        <f t="shared" si="0"/>
        <v>27.340578483144697</v>
      </c>
      <c r="AF17" s="79">
        <f t="shared" si="0"/>
        <v>37.344331939381377</v>
      </c>
      <c r="AG17" s="79">
        <f t="shared" si="0"/>
        <v>46.266982191281826</v>
      </c>
      <c r="AH17" s="79">
        <f t="shared" si="0"/>
        <v>62.77741106133761</v>
      </c>
      <c r="AI17" s="79">
        <f t="shared" si="0"/>
        <v>63.14880818542742</v>
      </c>
      <c r="AJ17" s="79">
        <f t="shared" si="0"/>
        <v>71.809996686894053</v>
      </c>
      <c r="AK17" s="79">
        <f t="shared" si="0"/>
        <v>67.41878715393328</v>
      </c>
      <c r="AL17" s="79">
        <f t="shared" si="0"/>
        <v>57.716150923975384</v>
      </c>
      <c r="AM17" s="85">
        <f t="shared" si="0"/>
        <v>55.942191852078508</v>
      </c>
    </row>
    <row r="18" spans="1:39" x14ac:dyDescent="0.25">
      <c r="A18" s="1" t="s">
        <v>23</v>
      </c>
      <c r="B18" t="s">
        <v>24</v>
      </c>
      <c r="C18" s="75">
        <f t="shared" ref="C18:C50" si="1">AVERAGE(I18:T18)</f>
        <v>15959732.295833334</v>
      </c>
      <c r="D18" s="76">
        <f t="shared" ref="D18:D50" si="2">IF(I18=" "," ",IFERROR(AVERAGE($I18:$K18),0))</f>
        <v>16272127.246666664</v>
      </c>
      <c r="E18" s="76">
        <f t="shared" ref="E18:E50" si="3">IF(L18=" "," ",IFERROR(AVERAGE($L18:$N18),0))</f>
        <v>14128683.096666666</v>
      </c>
      <c r="F18" s="76">
        <f t="shared" ref="F18:F50" si="4">IF(O18=" "," ",IFERROR(AVERAGE($O18:$Q18),0))</f>
        <v>16122321.156666666</v>
      </c>
      <c r="G18" s="76">
        <f t="shared" ref="G18:G50" si="5">IF(R18&lt;D172," ",IFERROR(AVERAGE($R18:$T18),0))</f>
        <v>17315797.683333334</v>
      </c>
      <c r="H18" s="103">
        <f t="shared" ref="H18:H50" si="6">IFERROR((E18-D18)/D18,0)</f>
        <v>-0.13172488867053825</v>
      </c>
      <c r="I18" s="189">
        <v>14020770.6</v>
      </c>
      <c r="J18" s="189">
        <v>15703275.27</v>
      </c>
      <c r="K18" s="189">
        <v>19092335.870000001</v>
      </c>
      <c r="L18" s="189">
        <v>16062204.360000001</v>
      </c>
      <c r="M18" s="189">
        <v>13475677.26</v>
      </c>
      <c r="N18" s="189">
        <v>12848167.67</v>
      </c>
      <c r="O18" s="189">
        <v>17874553.73</v>
      </c>
      <c r="P18" s="189">
        <v>16313268.359999999</v>
      </c>
      <c r="Q18" s="189">
        <v>14179141.379999999</v>
      </c>
      <c r="R18" s="189">
        <v>18586883.09</v>
      </c>
      <c r="S18" s="189">
        <v>17214423.390000001</v>
      </c>
      <c r="T18" s="190">
        <v>16146086.57</v>
      </c>
      <c r="U18" s="79"/>
      <c r="V18" s="78">
        <f t="shared" ref="V18:V50" si="7">AVERAGE(I18:T18)/V$14</f>
        <v>67.01358613727659</v>
      </c>
      <c r="W18" s="79">
        <f t="shared" ref="W18:W81" si="8">IFERROR(AVERAGE($I18:$K18)/W$14,"")</f>
        <v>66.116219502615309</v>
      </c>
      <c r="X18" s="79">
        <f t="shared" ref="X18:X81" si="9">IFERROR(AVERAGE($L18:$N18)/X$14,0)</f>
        <v>57.361308823151276</v>
      </c>
      <c r="Y18" s="79">
        <f t="shared" ref="Y18:Y81" si="10">IFERROR(AVERAGE($O18:$Q18)/Y$14,0)</f>
        <v>69.705184145938986</v>
      </c>
      <c r="Z18" s="79">
        <f t="shared" ref="Z18:Z81" si="11">IFERROR(AVERAGE($R18:$T18)/Z$14,0)</f>
        <v>75.64478665497839</v>
      </c>
      <c r="AA18" s="79">
        <f t="shared" ref="AA18:AA81" si="12">IFERROR((Z18-Y18)/Y18,0)</f>
        <v>8.5210340978425544E-2</v>
      </c>
      <c r="AB18" s="105">
        <f t="shared" si="0"/>
        <v>56.933209077951979</v>
      </c>
      <c r="AC18" s="79">
        <f t="shared" si="0"/>
        <v>63.770681635437732</v>
      </c>
      <c r="AD18" s="79">
        <f t="shared" si="0"/>
        <v>77.665108144279159</v>
      </c>
      <c r="AE18" s="79">
        <f t="shared" si="0"/>
        <v>65.347172719062002</v>
      </c>
      <c r="AF18" s="79">
        <f t="shared" si="0"/>
        <v>54.765150632155176</v>
      </c>
      <c r="AG18" s="79">
        <f t="shared" si="0"/>
        <v>52.002135710527384</v>
      </c>
      <c r="AH18" s="79">
        <f t="shared" si="0"/>
        <v>77.890195961374218</v>
      </c>
      <c r="AI18" s="79">
        <f t="shared" si="0"/>
        <v>69.417277056037577</v>
      </c>
      <c r="AJ18" s="79">
        <f t="shared" si="0"/>
        <v>61.811839035363043</v>
      </c>
      <c r="AK18" s="79">
        <f t="shared" si="0"/>
        <v>81.280072285363204</v>
      </c>
      <c r="AL18" s="79">
        <f t="shared" si="0"/>
        <v>75.080025776230912</v>
      </c>
      <c r="AM18" s="85">
        <f t="shared" si="0"/>
        <v>70.577814267605021</v>
      </c>
    </row>
    <row r="19" spans="1:39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>
        <v>0</v>
      </c>
      <c r="S19" s="189">
        <v>0</v>
      </c>
      <c r="T19" s="190">
        <v>0</v>
      </c>
      <c r="U19" s="79"/>
      <c r="V19" s="78">
        <f t="shared" si="7"/>
        <v>0</v>
      </c>
      <c r="W19" s="79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25">
      <c r="A20" s="1" t="s">
        <v>27</v>
      </c>
      <c r="B20" t="s">
        <v>168</v>
      </c>
      <c r="C20" s="75">
        <f t="shared" si="1"/>
        <v>0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89">
        <v>0</v>
      </c>
      <c r="S20" s="189">
        <v>0</v>
      </c>
      <c r="T20" s="190">
        <v>0</v>
      </c>
      <c r="U20" s="79"/>
      <c r="V20" s="78">
        <f t="shared" si="7"/>
        <v>0</v>
      </c>
      <c r="W20" s="79">
        <f t="shared" si="8"/>
        <v>0</v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79">
        <f t="shared" si="12"/>
        <v>0</v>
      </c>
      <c r="AB20" s="105">
        <f t="shared" si="0"/>
        <v>0</v>
      </c>
      <c r="AC20" s="79">
        <f t="shared" si="0"/>
        <v>0</v>
      </c>
      <c r="AD20" s="79">
        <f t="shared" si="0"/>
        <v>0</v>
      </c>
      <c r="AE20" s="79">
        <f t="shared" si="0"/>
        <v>0</v>
      </c>
      <c r="AF20" s="79">
        <f t="shared" si="0"/>
        <v>0</v>
      </c>
      <c r="AG20" s="79">
        <f t="shared" si="0"/>
        <v>0</v>
      </c>
      <c r="AH20" s="79">
        <f t="shared" si="0"/>
        <v>0</v>
      </c>
      <c r="AI20" s="79">
        <f t="shared" si="0"/>
        <v>0</v>
      </c>
      <c r="AJ20" s="79">
        <f t="shared" si="0"/>
        <v>0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25">
      <c r="A21" s="1" t="s">
        <v>28</v>
      </c>
      <c r="B21" t="s">
        <v>29</v>
      </c>
      <c r="C21" s="75">
        <f t="shared" si="1"/>
        <v>98202.267500000016</v>
      </c>
      <c r="D21" s="76">
        <f t="shared" si="2"/>
        <v>125398.07</v>
      </c>
      <c r="E21" s="76">
        <f t="shared" si="3"/>
        <v>85475.553333333344</v>
      </c>
      <c r="F21" s="76">
        <f t="shared" si="4"/>
        <v>114077.29333333333</v>
      </c>
      <c r="G21" s="76">
        <f t="shared" si="5"/>
        <v>67858.153333333335</v>
      </c>
      <c r="H21" s="106">
        <f t="shared" si="6"/>
        <v>-0.31836627682281443</v>
      </c>
      <c r="I21" s="189">
        <v>124691.04000000001</v>
      </c>
      <c r="J21" s="189">
        <v>90388.3</v>
      </c>
      <c r="K21" s="189">
        <v>161114.87</v>
      </c>
      <c r="L21" s="189">
        <v>104668.87</v>
      </c>
      <c r="M21" s="189">
        <v>49995.200000000004</v>
      </c>
      <c r="N21" s="189">
        <v>101762.59000000001</v>
      </c>
      <c r="O21" s="189">
        <v>164616.29</v>
      </c>
      <c r="P21" s="189">
        <v>109366.86</v>
      </c>
      <c r="Q21" s="189">
        <v>68248.73</v>
      </c>
      <c r="R21" s="189">
        <v>103048.76</v>
      </c>
      <c r="S21" s="189">
        <v>76448.33</v>
      </c>
      <c r="T21" s="190">
        <v>24077.370000000003</v>
      </c>
      <c r="U21" s="79"/>
      <c r="V21" s="78">
        <f t="shared" si="7"/>
        <v>0.41234313897014579</v>
      </c>
      <c r="W21" s="79">
        <f t="shared" si="8"/>
        <v>0.50951213665212058</v>
      </c>
      <c r="X21" s="79">
        <f t="shared" si="9"/>
        <v>0.34702382225133338</v>
      </c>
      <c r="Y21" s="79">
        <f t="shared" si="10"/>
        <v>0.49321550299115552</v>
      </c>
      <c r="Z21" s="79">
        <f t="shared" si="11"/>
        <v>0.29644118195267993</v>
      </c>
      <c r="AA21" s="79">
        <f t="shared" si="12"/>
        <v>-0.39896215720129991</v>
      </c>
      <c r="AB21" s="105">
        <f t="shared" si="0"/>
        <v>0.50632459891093817</v>
      </c>
      <c r="AC21" s="79">
        <f t="shared" si="0"/>
        <v>0.36706504877236584</v>
      </c>
      <c r="AD21" s="79">
        <f t="shared" si="0"/>
        <v>0.65539407474301237</v>
      </c>
      <c r="AE21" s="79">
        <f t="shared" si="0"/>
        <v>0.42583287903074879</v>
      </c>
      <c r="AF21" s="79">
        <f t="shared" si="0"/>
        <v>0.20318048629822447</v>
      </c>
      <c r="AG21" s="79">
        <f t="shared" si="0"/>
        <v>0.41187756506253292</v>
      </c>
      <c r="AH21" s="79">
        <f t="shared" si="0"/>
        <v>0.7173323194645379</v>
      </c>
      <c r="AI21" s="79">
        <f t="shared" si="0"/>
        <v>0.46538495253252088</v>
      </c>
      <c r="AJ21" s="79">
        <f t="shared" si="0"/>
        <v>0.29752009660319451</v>
      </c>
      <c r="AK21" s="79">
        <f t="shared" si="0"/>
        <v>0.45063019018091016</v>
      </c>
      <c r="AL21" s="79">
        <f t="shared" si="0"/>
        <v>0.33342636328348185</v>
      </c>
      <c r="AM21" s="85">
        <f t="shared" si="0"/>
        <v>0.10524706036630678</v>
      </c>
    </row>
    <row r="22" spans="1:39" x14ac:dyDescent="0.25">
      <c r="A22" s="1" t="s">
        <v>30</v>
      </c>
      <c r="B22" t="s">
        <v>31</v>
      </c>
      <c r="C22" s="75">
        <f t="shared" si="1"/>
        <v>33769.483333333337</v>
      </c>
      <c r="D22" s="76">
        <f t="shared" si="2"/>
        <v>27091.320000000003</v>
      </c>
      <c r="E22" s="76">
        <f t="shared" si="3"/>
        <v>44527.579999999994</v>
      </c>
      <c r="F22" s="76">
        <f t="shared" si="4"/>
        <v>31447.45</v>
      </c>
      <c r="G22" s="76">
        <f t="shared" si="5"/>
        <v>32011.583333333332</v>
      </c>
      <c r="H22" s="106">
        <f t="shared" si="6"/>
        <v>0.6436105734235168</v>
      </c>
      <c r="I22" s="189">
        <v>35556.01</v>
      </c>
      <c r="J22" s="189">
        <v>16496.080000000002</v>
      </c>
      <c r="K22" s="189">
        <v>29221.87</v>
      </c>
      <c r="L22" s="189">
        <v>41674.42</v>
      </c>
      <c r="M22" s="189">
        <v>52169.98</v>
      </c>
      <c r="N22" s="189">
        <v>39738.340000000004</v>
      </c>
      <c r="O22" s="189">
        <v>24151.940000000002</v>
      </c>
      <c r="P22" s="189">
        <v>31510.44</v>
      </c>
      <c r="Q22" s="189">
        <v>38679.97</v>
      </c>
      <c r="R22" s="189">
        <v>39932.07</v>
      </c>
      <c r="S22" s="189">
        <v>37225.399999999994</v>
      </c>
      <c r="T22" s="190">
        <v>18877.280000000002</v>
      </c>
      <c r="U22" s="79"/>
      <c r="V22" s="78">
        <f t="shared" si="7"/>
        <v>0.14179524682631883</v>
      </c>
      <c r="W22" s="79">
        <f t="shared" si="8"/>
        <v>0.11007630610205028</v>
      </c>
      <c r="X22" s="79">
        <f t="shared" si="9"/>
        <v>0.1807783676689704</v>
      </c>
      <c r="Y22" s="79">
        <f t="shared" si="10"/>
        <v>0.13596369107582157</v>
      </c>
      <c r="Z22" s="79">
        <f t="shared" si="11"/>
        <v>0.13984394112370543</v>
      </c>
      <c r="AA22" s="79">
        <f t="shared" si="12"/>
        <v>2.8538869584821755E-2</v>
      </c>
      <c r="AB22" s="105">
        <f t="shared" si="0"/>
        <v>0.14437992098007449</v>
      </c>
      <c r="AC22" s="79">
        <f t="shared" si="0"/>
        <v>6.6990245526830902E-2</v>
      </c>
      <c r="AD22" s="79">
        <f t="shared" si="0"/>
        <v>0.11887071907708203</v>
      </c>
      <c r="AE22" s="79">
        <f t="shared" si="0"/>
        <v>0.16954743325820387</v>
      </c>
      <c r="AF22" s="79">
        <f t="shared" si="0"/>
        <v>0.21201879193539866</v>
      </c>
      <c r="AG22" s="79">
        <f t="shared" si="0"/>
        <v>0.16083838588254343</v>
      </c>
      <c r="AH22" s="79">
        <f t="shared" si="0"/>
        <v>0.10524454863955658</v>
      </c>
      <c r="AI22" s="79">
        <f t="shared" si="0"/>
        <v>0.13408526699659154</v>
      </c>
      <c r="AJ22" s="79">
        <f t="shared" si="0"/>
        <v>0.16861952465648322</v>
      </c>
      <c r="AK22" s="79">
        <f t="shared" si="0"/>
        <v>0.1746221526432479</v>
      </c>
      <c r="AL22" s="79">
        <f t="shared" si="0"/>
        <v>0.1623571076539268</v>
      </c>
      <c r="AM22" s="85">
        <f t="shared" si="0"/>
        <v>8.2516413865454399E-2</v>
      </c>
    </row>
    <row r="23" spans="1:39" x14ac:dyDescent="0.25">
      <c r="A23" s="1" t="s">
        <v>32</v>
      </c>
      <c r="B23" t="s">
        <v>33</v>
      </c>
      <c r="C23" s="75">
        <f t="shared" si="1"/>
        <v>5110054.8166666664</v>
      </c>
      <c r="D23" s="76">
        <f t="shared" si="2"/>
        <v>5066422.0333333332</v>
      </c>
      <c r="E23" s="76">
        <f t="shared" si="3"/>
        <v>4831913.9833333334</v>
      </c>
      <c r="F23" s="76">
        <f t="shared" si="4"/>
        <v>4903414.3133333325</v>
      </c>
      <c r="G23" s="76">
        <f t="shared" si="5"/>
        <v>5638468.9366666675</v>
      </c>
      <c r="H23" s="106">
        <f t="shared" si="6"/>
        <v>-4.6286718409384218E-2</v>
      </c>
      <c r="I23" s="189">
        <v>4259616.18</v>
      </c>
      <c r="J23" s="189">
        <v>5629952.5800000001</v>
      </c>
      <c r="K23" s="189">
        <v>5309697.34</v>
      </c>
      <c r="L23" s="189">
        <v>4333969.3299999991</v>
      </c>
      <c r="M23" s="189">
        <v>4630363.6899999995</v>
      </c>
      <c r="N23" s="189">
        <v>5531408.9299999997</v>
      </c>
      <c r="O23" s="189">
        <v>5288801.16</v>
      </c>
      <c r="P23" s="189">
        <v>4792631.3999999994</v>
      </c>
      <c r="Q23" s="189">
        <v>4628810.38</v>
      </c>
      <c r="R23" s="189">
        <v>5202522.75</v>
      </c>
      <c r="S23" s="189">
        <v>6157418.9800000004</v>
      </c>
      <c r="T23" s="190">
        <v>5555465.0800000001</v>
      </c>
      <c r="U23" s="79"/>
      <c r="V23" s="78">
        <f t="shared" si="7"/>
        <v>21.456694402844064</v>
      </c>
      <c r="W23" s="79">
        <f t="shared" si="8"/>
        <v>20.585671816041888</v>
      </c>
      <c r="X23" s="79">
        <f t="shared" si="9"/>
        <v>19.617179344214819</v>
      </c>
      <c r="Y23" s="79">
        <f t="shared" si="10"/>
        <v>21.200011731151971</v>
      </c>
      <c r="Z23" s="79">
        <f t="shared" si="11"/>
        <v>24.631887457625147</v>
      </c>
      <c r="AA23" s="79">
        <f t="shared" si="12"/>
        <v>0.16188084091624672</v>
      </c>
      <c r="AB23" s="105">
        <f t="shared" si="0"/>
        <v>17.296739636248461</v>
      </c>
      <c r="AC23" s="79">
        <f t="shared" si="0"/>
        <v>22.863122974586389</v>
      </c>
      <c r="AD23" s="79">
        <f t="shared" si="0"/>
        <v>21.599149571450074</v>
      </c>
      <c r="AE23" s="79">
        <f t="shared" si="0"/>
        <v>17.632240010089582</v>
      </c>
      <c r="AF23" s="79">
        <f t="shared" si="0"/>
        <v>18.817797433990481</v>
      </c>
      <c r="AG23" s="79">
        <f t="shared" si="0"/>
        <v>22.388023353705428</v>
      </c>
      <c r="AH23" s="79">
        <f t="shared" si="0"/>
        <v>23.046491955866205</v>
      </c>
      <c r="AI23" s="79">
        <f t="shared" si="0"/>
        <v>20.3939158223512</v>
      </c>
      <c r="AJ23" s="79">
        <f t="shared" si="0"/>
        <v>20.178604223338215</v>
      </c>
      <c r="AK23" s="79">
        <f t="shared" si="0"/>
        <v>22.750529130607802</v>
      </c>
      <c r="AL23" s="79">
        <f t="shared" si="0"/>
        <v>26.855338994508923</v>
      </c>
      <c r="AM23" s="85">
        <f t="shared" si="0"/>
        <v>24.284062945316258</v>
      </c>
    </row>
    <row r="24" spans="1:39" x14ac:dyDescent="0.25">
      <c r="A24" s="1" t="s">
        <v>34</v>
      </c>
      <c r="B24" t="s">
        <v>35</v>
      </c>
      <c r="C24" s="75">
        <f t="shared" si="1"/>
        <v>440040.35999999993</v>
      </c>
      <c r="D24" s="76">
        <f t="shared" si="2"/>
        <v>416887.53333333338</v>
      </c>
      <c r="E24" s="76">
        <f t="shared" si="3"/>
        <v>407099.68666666659</v>
      </c>
      <c r="F24" s="76">
        <f t="shared" si="4"/>
        <v>462292.02666666667</v>
      </c>
      <c r="G24" s="76">
        <f t="shared" si="5"/>
        <v>473882.19333333336</v>
      </c>
      <c r="H24" s="106">
        <f t="shared" si="6"/>
        <v>-2.3478386576843653E-2</v>
      </c>
      <c r="I24" s="189">
        <v>389462.82999999996</v>
      </c>
      <c r="J24" s="189">
        <v>470663.11</v>
      </c>
      <c r="K24" s="189">
        <v>390536.66000000003</v>
      </c>
      <c r="L24" s="189">
        <v>424815.38999999996</v>
      </c>
      <c r="M24" s="189">
        <v>388258.39999999997</v>
      </c>
      <c r="N24" s="189">
        <v>408225.26999999996</v>
      </c>
      <c r="O24" s="189">
        <v>506216.75</v>
      </c>
      <c r="P24" s="189">
        <v>463332.73000000004</v>
      </c>
      <c r="Q24" s="189">
        <v>417326.6</v>
      </c>
      <c r="R24" s="189">
        <v>403839.61</v>
      </c>
      <c r="S24" s="189">
        <v>500194.91</v>
      </c>
      <c r="T24" s="190">
        <v>517612.06</v>
      </c>
      <c r="U24" s="79"/>
      <c r="V24" s="78">
        <f t="shared" si="7"/>
        <v>1.8476928072557277</v>
      </c>
      <c r="W24" s="79">
        <f t="shared" si="8"/>
        <v>1.6938798009594471</v>
      </c>
      <c r="X24" s="79">
        <f t="shared" si="9"/>
        <v>1.6527917491619646</v>
      </c>
      <c r="Y24" s="79">
        <f t="shared" si="10"/>
        <v>1.9987290003012053</v>
      </c>
      <c r="Z24" s="79">
        <f t="shared" si="11"/>
        <v>2.0701741883249265</v>
      </c>
      <c r="AA24" s="79">
        <f t="shared" si="12"/>
        <v>3.5745310151078291E-2</v>
      </c>
      <c r="AB24" s="105">
        <f t="shared" si="0"/>
        <v>1.58146576683031</v>
      </c>
      <c r="AC24" s="79">
        <f t="shared" si="0"/>
        <v>1.9113533214752727</v>
      </c>
      <c r="AD24" s="79">
        <f t="shared" si="0"/>
        <v>1.5886517050470044</v>
      </c>
      <c r="AE24" s="79">
        <f t="shared" si="0"/>
        <v>1.7283110114809721</v>
      </c>
      <c r="AF24" s="79">
        <f t="shared" si="0"/>
        <v>1.577882087107773</v>
      </c>
      <c r="AG24" s="79">
        <f t="shared" si="0"/>
        <v>1.6522656332213541</v>
      </c>
      <c r="AH24" s="79">
        <f t="shared" si="0"/>
        <v>2.2058912603928813</v>
      </c>
      <c r="AI24" s="79">
        <f t="shared" si="0"/>
        <v>1.9716034688918866</v>
      </c>
      <c r="AJ24" s="79">
        <f t="shared" si="0"/>
        <v>1.8192726860570552</v>
      </c>
      <c r="AK24" s="79">
        <f t="shared" si="0"/>
        <v>1.7659826305225272</v>
      </c>
      <c r="AL24" s="79">
        <f t="shared" si="0"/>
        <v>2.181580287943615</v>
      </c>
      <c r="AM24" s="85">
        <f t="shared" si="0"/>
        <v>2.2625871399221924</v>
      </c>
    </row>
    <row r="25" spans="1:39" x14ac:dyDescent="0.25">
      <c r="A25" s="1" t="s">
        <v>36</v>
      </c>
      <c r="B25" t="s">
        <v>37</v>
      </c>
      <c r="C25" s="75">
        <f t="shared" si="1"/>
        <v>1932173.8491666664</v>
      </c>
      <c r="D25" s="76">
        <f t="shared" si="2"/>
        <v>1876773.4133333333</v>
      </c>
      <c r="E25" s="76">
        <f t="shared" si="3"/>
        <v>1710285.0733333332</v>
      </c>
      <c r="F25" s="76">
        <f t="shared" si="4"/>
        <v>1989052.0999999999</v>
      </c>
      <c r="G25" s="76">
        <f t="shared" si="5"/>
        <v>2152584.81</v>
      </c>
      <c r="H25" s="106">
        <f t="shared" si="6"/>
        <v>-8.8709877717364133E-2</v>
      </c>
      <c r="I25" s="189">
        <v>1956560.57</v>
      </c>
      <c r="J25" s="189">
        <v>2015139.64</v>
      </c>
      <c r="K25" s="189">
        <v>1658620.03</v>
      </c>
      <c r="L25" s="189">
        <v>1638953.8</v>
      </c>
      <c r="M25" s="189">
        <v>2087113.7</v>
      </c>
      <c r="N25" s="189">
        <v>1404787.72</v>
      </c>
      <c r="O25" s="189">
        <v>1965528.11</v>
      </c>
      <c r="P25" s="189">
        <v>1839859.52</v>
      </c>
      <c r="Q25" s="189">
        <v>2161768.67</v>
      </c>
      <c r="R25" s="189">
        <v>1989038.9200000002</v>
      </c>
      <c r="S25" s="189">
        <v>2890875.2399999998</v>
      </c>
      <c r="T25" s="190">
        <v>1577840.27</v>
      </c>
      <c r="U25" s="79"/>
      <c r="V25" s="78">
        <f t="shared" si="7"/>
        <v>8.1130370029532379</v>
      </c>
      <c r="W25" s="79">
        <f t="shared" si="8"/>
        <v>7.6256263899385379</v>
      </c>
      <c r="X25" s="79">
        <f t="shared" si="9"/>
        <v>6.9436188493918909</v>
      </c>
      <c r="Y25" s="79">
        <f t="shared" si="10"/>
        <v>8.5997072976700544</v>
      </c>
      <c r="Z25" s="79">
        <f t="shared" si="11"/>
        <v>9.403656804440768</v>
      </c>
      <c r="AA25" s="79">
        <f t="shared" si="12"/>
        <v>9.3485682586956206E-2</v>
      </c>
      <c r="AB25" s="105">
        <f t="shared" si="0"/>
        <v>7.9448751558268063</v>
      </c>
      <c r="AC25" s="79">
        <f t="shared" si="0"/>
        <v>8.183441111733794</v>
      </c>
      <c r="AD25" s="79">
        <f t="shared" si="0"/>
        <v>6.7470478666064624</v>
      </c>
      <c r="AE25" s="79">
        <f t="shared" si="0"/>
        <v>6.6678890796507702</v>
      </c>
      <c r="AF25" s="79">
        <f t="shared" si="0"/>
        <v>8.4820298053750456</v>
      </c>
      <c r="AG25" s="79">
        <f t="shared" si="0"/>
        <v>5.6857883190998502</v>
      </c>
      <c r="AH25" s="79">
        <f t="shared" si="0"/>
        <v>8.5649897596346598</v>
      </c>
      <c r="AI25" s="79">
        <f t="shared" si="0"/>
        <v>7.829089500985094</v>
      </c>
      <c r="AJ25" s="79">
        <f t="shared" si="0"/>
        <v>9.4239061083211269</v>
      </c>
      <c r="AK25" s="79">
        <f t="shared" si="0"/>
        <v>8.6980278733759846</v>
      </c>
      <c r="AL25" s="79">
        <f t="shared" si="0"/>
        <v>12.608437855731612</v>
      </c>
      <c r="AM25" s="85">
        <f t="shared" si="0"/>
        <v>6.897059360930192</v>
      </c>
    </row>
    <row r="26" spans="1:39" x14ac:dyDescent="0.25">
      <c r="A26" s="1" t="s">
        <v>38</v>
      </c>
      <c r="B26" t="s">
        <v>39</v>
      </c>
      <c r="C26" s="75">
        <f t="shared" si="1"/>
        <v>109441.32166666667</v>
      </c>
      <c r="D26" s="76">
        <f t="shared" si="2"/>
        <v>124087.60999999999</v>
      </c>
      <c r="E26" s="76">
        <f t="shared" si="3"/>
        <v>106081.08333333333</v>
      </c>
      <c r="F26" s="76">
        <f t="shared" si="4"/>
        <v>97874.67333333334</v>
      </c>
      <c r="G26" s="76">
        <f t="shared" si="5"/>
        <v>109721.92</v>
      </c>
      <c r="H26" s="106">
        <f t="shared" si="6"/>
        <v>-0.14511139884688454</v>
      </c>
      <c r="I26" s="189">
        <v>105818.62</v>
      </c>
      <c r="J26" s="189">
        <v>126653.29000000001</v>
      </c>
      <c r="K26" s="189">
        <v>139790.91999999998</v>
      </c>
      <c r="L26" s="189">
        <v>121619.3</v>
      </c>
      <c r="M26" s="189">
        <v>95486.799999999988</v>
      </c>
      <c r="N26" s="189">
        <v>101137.15000000001</v>
      </c>
      <c r="O26" s="189">
        <v>108281.03</v>
      </c>
      <c r="P26" s="189">
        <v>106056.62</v>
      </c>
      <c r="Q26" s="189">
        <v>79286.37000000001</v>
      </c>
      <c r="R26" s="189">
        <v>135351.14000000001</v>
      </c>
      <c r="S26" s="189">
        <v>102372.34</v>
      </c>
      <c r="T26" s="190">
        <v>91442.28</v>
      </c>
      <c r="U26" s="79"/>
      <c r="V26" s="78">
        <f t="shared" si="7"/>
        <v>0.45953499097232919</v>
      </c>
      <c r="W26" s="79">
        <f t="shared" si="8"/>
        <v>0.50418753098157754</v>
      </c>
      <c r="X26" s="79">
        <f t="shared" si="9"/>
        <v>0.43068060481966514</v>
      </c>
      <c r="Y26" s="79">
        <f t="shared" si="10"/>
        <v>0.42316314515931452</v>
      </c>
      <c r="Z26" s="79">
        <f t="shared" si="11"/>
        <v>0.47932479817336698</v>
      </c>
      <c r="AA26" s="79">
        <f t="shared" si="12"/>
        <v>0.13271867755144046</v>
      </c>
      <c r="AB26" s="105">
        <f t="shared" si="0"/>
        <v>0.42969062034296107</v>
      </c>
      <c r="AC26" s="79">
        <f t="shared" si="0"/>
        <v>0.51433643592180178</v>
      </c>
      <c r="AD26" s="79">
        <f t="shared" si="0"/>
        <v>0.56865105418807371</v>
      </c>
      <c r="AE26" s="79">
        <f t="shared" si="0"/>
        <v>0.49479369238154908</v>
      </c>
      <c r="AF26" s="79">
        <f t="shared" si="0"/>
        <v>0.38805834278213297</v>
      </c>
      <c r="AG26" s="79">
        <f t="shared" si="0"/>
        <v>0.4093461367223864</v>
      </c>
      <c r="AH26" s="79">
        <f t="shared" si="0"/>
        <v>0.47184566244269754</v>
      </c>
      <c r="AI26" s="79">
        <f t="shared" si="0"/>
        <v>0.4512990046935571</v>
      </c>
      <c r="AJ26" s="79">
        <f t="shared" si="0"/>
        <v>0.34563703180581717</v>
      </c>
      <c r="AK26" s="79">
        <f t="shared" si="0"/>
        <v>0.59188785929498822</v>
      </c>
      <c r="AL26" s="79">
        <f t="shared" si="0"/>
        <v>0.4464929060846734</v>
      </c>
      <c r="AM26" s="85">
        <f t="shared" si="0"/>
        <v>0.39971272457052937</v>
      </c>
    </row>
    <row r="27" spans="1:39" x14ac:dyDescent="0.25">
      <c r="A27" s="1" t="s">
        <v>40</v>
      </c>
      <c r="B27" t="s">
        <v>41</v>
      </c>
      <c r="C27" s="75">
        <f t="shared" si="1"/>
        <v>553547.75750000007</v>
      </c>
      <c r="D27" s="76">
        <f t="shared" si="2"/>
        <v>716589.61</v>
      </c>
      <c r="E27" s="76">
        <f t="shared" si="3"/>
        <v>617093.81999999995</v>
      </c>
      <c r="F27" s="76">
        <f t="shared" si="4"/>
        <v>722338.95666666667</v>
      </c>
      <c r="G27" s="76">
        <f t="shared" si="5"/>
        <v>158168.64333333334</v>
      </c>
      <c r="H27" s="106">
        <f t="shared" si="6"/>
        <v>-0.13884626376316012</v>
      </c>
      <c r="I27" s="189">
        <v>724431.72</v>
      </c>
      <c r="J27" s="189">
        <v>671065.76</v>
      </c>
      <c r="K27" s="189">
        <v>754271.35</v>
      </c>
      <c r="L27" s="189">
        <v>764446.19</v>
      </c>
      <c r="M27" s="189">
        <v>446920.04000000004</v>
      </c>
      <c r="N27" s="189">
        <v>639915.23</v>
      </c>
      <c r="O27" s="189">
        <v>883398.88</v>
      </c>
      <c r="P27" s="189">
        <v>696439.43</v>
      </c>
      <c r="Q27" s="189">
        <v>587178.56000000006</v>
      </c>
      <c r="R27" s="189">
        <v>181080.19</v>
      </c>
      <c r="S27" s="189">
        <v>137532.19</v>
      </c>
      <c r="T27" s="190">
        <v>155893.55000000002</v>
      </c>
      <c r="U27" s="79"/>
      <c r="V27" s="78">
        <f t="shared" si="7"/>
        <v>2.3243009118647393</v>
      </c>
      <c r="W27" s="79">
        <f t="shared" si="8"/>
        <v>2.9116166085635111</v>
      </c>
      <c r="X27" s="79">
        <f t="shared" si="9"/>
        <v>2.5053509190979941</v>
      </c>
      <c r="Y27" s="79">
        <f t="shared" si="10"/>
        <v>3.1230472027543708</v>
      </c>
      <c r="Z27" s="79">
        <f t="shared" si="11"/>
        <v>0.69096633601658886</v>
      </c>
      <c r="AA27" s="79">
        <f t="shared" si="12"/>
        <v>-0.7787525160019384</v>
      </c>
      <c r="AB27" s="105">
        <f t="shared" si="0"/>
        <v>2.9416516220200024</v>
      </c>
      <c r="AC27" s="79">
        <f t="shared" si="0"/>
        <v>2.725184409086848</v>
      </c>
      <c r="AD27" s="79">
        <f t="shared" si="0"/>
        <v>3.0682765255523146</v>
      </c>
      <c r="AE27" s="79">
        <f t="shared" si="0"/>
        <v>3.110058625375308</v>
      </c>
      <c r="AF27" s="79">
        <f t="shared" si="0"/>
        <v>1.8162829844389448</v>
      </c>
      <c r="AG27" s="79">
        <f t="shared" si="0"/>
        <v>2.5900159064232806</v>
      </c>
      <c r="AH27" s="79">
        <f t="shared" si="0"/>
        <v>3.8495009673877045</v>
      </c>
      <c r="AI27" s="79">
        <f t="shared" si="0"/>
        <v>2.9635342102015723</v>
      </c>
      <c r="AJ27" s="79">
        <f t="shared" si="0"/>
        <v>2.5597168166283044</v>
      </c>
      <c r="AK27" s="79">
        <f t="shared" si="0"/>
        <v>0.79186009087052922</v>
      </c>
      <c r="AL27" s="79">
        <f t="shared" si="0"/>
        <v>0.59984119922714918</v>
      </c>
      <c r="AM27" s="85">
        <f t="shared" si="0"/>
        <v>0.68144227827075232</v>
      </c>
    </row>
    <row r="28" spans="1:39" x14ac:dyDescent="0.25">
      <c r="A28" s="1" t="s">
        <v>42</v>
      </c>
      <c r="B28" t="s">
        <v>43</v>
      </c>
      <c r="C28" s="75">
        <f t="shared" si="1"/>
        <v>1904588.5341666667</v>
      </c>
      <c r="D28" s="76">
        <f t="shared" si="2"/>
        <v>1934479.0866666667</v>
      </c>
      <c r="E28" s="76">
        <f t="shared" si="3"/>
        <v>1721833.6133333333</v>
      </c>
      <c r="F28" s="76">
        <f t="shared" si="4"/>
        <v>1811580.4666666668</v>
      </c>
      <c r="G28" s="76">
        <f t="shared" si="5"/>
        <v>2150460.9700000002</v>
      </c>
      <c r="H28" s="106">
        <f t="shared" si="6"/>
        <v>-0.10992389362024398</v>
      </c>
      <c r="I28" s="189">
        <v>1877040.3499999999</v>
      </c>
      <c r="J28" s="189">
        <v>2245216.64</v>
      </c>
      <c r="K28" s="189">
        <v>1681180.27</v>
      </c>
      <c r="L28" s="189">
        <v>1941727.87</v>
      </c>
      <c r="M28" s="189">
        <v>1546966.23</v>
      </c>
      <c r="N28" s="189">
        <v>1676806.74</v>
      </c>
      <c r="O28" s="189">
        <v>2134453.21</v>
      </c>
      <c r="P28" s="189">
        <v>1668594.42</v>
      </c>
      <c r="Q28" s="189">
        <v>1631693.77</v>
      </c>
      <c r="R28" s="189">
        <v>2162586.2599999998</v>
      </c>
      <c r="S28" s="189">
        <v>2269758.7600000002</v>
      </c>
      <c r="T28" s="190">
        <v>2019037.8900000001</v>
      </c>
      <c r="U28" s="79"/>
      <c r="V28" s="78">
        <f t="shared" si="7"/>
        <v>7.9972085636905685</v>
      </c>
      <c r="W28" s="79">
        <f t="shared" si="8"/>
        <v>7.8600936422416714</v>
      </c>
      <c r="X28" s="79">
        <f t="shared" si="9"/>
        <v>6.9905049862571733</v>
      </c>
      <c r="Y28" s="79">
        <f t="shared" si="10"/>
        <v>7.8324050735070525</v>
      </c>
      <c r="Z28" s="79">
        <f t="shared" si="11"/>
        <v>9.3943787205414662</v>
      </c>
      <c r="AA28" s="79">
        <f t="shared" si="12"/>
        <v>0.19942452316693338</v>
      </c>
      <c r="AB28" s="105">
        <f t="shared" si="0"/>
        <v>7.6219726963011682</v>
      </c>
      <c r="AC28" s="79">
        <f t="shared" si="0"/>
        <v>9.1177791314376684</v>
      </c>
      <c r="AD28" s="79">
        <f t="shared" si="0"/>
        <v>6.8388199520805113</v>
      </c>
      <c r="AE28" s="79">
        <f t="shared" si="0"/>
        <v>7.8996894604512651</v>
      </c>
      <c r="AF28" s="79">
        <f t="shared" si="0"/>
        <v>6.2868705575401425</v>
      </c>
      <c r="AG28" s="79">
        <f t="shared" si="0"/>
        <v>6.7867678795483064</v>
      </c>
      <c r="AH28" s="79">
        <f t="shared" si="0"/>
        <v>9.3010981593488005</v>
      </c>
      <c r="AI28" s="79">
        <f t="shared" si="0"/>
        <v>7.1003111449641061</v>
      </c>
      <c r="AJ28" s="79">
        <f t="shared" si="0"/>
        <v>7.1131241281300133</v>
      </c>
      <c r="AK28" s="79">
        <f t="shared" si="0"/>
        <v>9.4569469601227922</v>
      </c>
      <c r="AL28" s="79">
        <f t="shared" si="0"/>
        <v>9.8994629297674042</v>
      </c>
      <c r="AM28" s="85">
        <f t="shared" si="0"/>
        <v>8.8256235083271406</v>
      </c>
    </row>
    <row r="29" spans="1:39" x14ac:dyDescent="0.25">
      <c r="A29" s="1" t="s">
        <v>44</v>
      </c>
      <c r="B29" t="s">
        <v>45</v>
      </c>
      <c r="C29" s="75">
        <f t="shared" si="1"/>
        <v>1102374.1716666666</v>
      </c>
      <c r="D29" s="76">
        <f t="shared" si="2"/>
        <v>970898.21333333326</v>
      </c>
      <c r="E29" s="76">
        <f t="shared" si="3"/>
        <v>902615.45666666667</v>
      </c>
      <c r="F29" s="76">
        <f t="shared" si="4"/>
        <v>1321022.8766666667</v>
      </c>
      <c r="G29" s="76">
        <f t="shared" si="5"/>
        <v>1214960.1399999999</v>
      </c>
      <c r="H29" s="106">
        <f t="shared" si="6"/>
        <v>-7.0329469895958535E-2</v>
      </c>
      <c r="I29" s="189">
        <v>719533.53</v>
      </c>
      <c r="J29" s="189">
        <v>982265.66</v>
      </c>
      <c r="K29" s="189">
        <v>1210895.45</v>
      </c>
      <c r="L29" s="189">
        <v>1006482.49</v>
      </c>
      <c r="M29" s="189">
        <v>732504.24</v>
      </c>
      <c r="N29" s="189">
        <v>968859.64</v>
      </c>
      <c r="O29" s="189">
        <v>1151911.96</v>
      </c>
      <c r="P29" s="189">
        <v>1637434.8800000001</v>
      </c>
      <c r="Q29" s="189">
        <v>1173721.79</v>
      </c>
      <c r="R29" s="189">
        <v>1208279.51</v>
      </c>
      <c r="S29" s="189">
        <v>1258934.03</v>
      </c>
      <c r="T29" s="190">
        <v>1177666.8799999999</v>
      </c>
      <c r="U29" s="79"/>
      <c r="V29" s="78">
        <f t="shared" si="7"/>
        <v>4.628777296457514</v>
      </c>
      <c r="W29" s="79">
        <f t="shared" si="8"/>
        <v>3.9449125743896456</v>
      </c>
      <c r="X29" s="79">
        <f t="shared" si="9"/>
        <v>3.6645456341661129</v>
      </c>
      <c r="Y29" s="79">
        <f t="shared" si="10"/>
        <v>5.7114693339905083</v>
      </c>
      <c r="Z29" s="79">
        <f t="shared" si="11"/>
        <v>5.3076042042846652</v>
      </c>
      <c r="AA29" s="79">
        <f t="shared" si="12"/>
        <v>-7.0711248907935439E-2</v>
      </c>
      <c r="AB29" s="105">
        <f t="shared" si="0"/>
        <v>2.9217618682162043</v>
      </c>
      <c r="AC29" s="79">
        <f t="shared" si="0"/>
        <v>3.9889608765218521</v>
      </c>
      <c r="AD29" s="79">
        <f t="shared" si="0"/>
        <v>4.9257632337925958</v>
      </c>
      <c r="AE29" s="79">
        <f t="shared" si="0"/>
        <v>4.094754595236739</v>
      </c>
      <c r="AF29" s="79">
        <f t="shared" si="0"/>
        <v>2.9768971360992915</v>
      </c>
      <c r="AG29" s="79">
        <f t="shared" si="0"/>
        <v>3.9213973367871455</v>
      </c>
      <c r="AH29" s="79">
        <f t="shared" si="0"/>
        <v>5.0195741751058893</v>
      </c>
      <c r="AI29" s="79">
        <f t="shared" si="0"/>
        <v>6.9677190503951021</v>
      </c>
      <c r="AJ29" s="79">
        <f t="shared" si="0"/>
        <v>5.116664007463207</v>
      </c>
      <c r="AK29" s="79">
        <f t="shared" si="0"/>
        <v>5.2837824092497279</v>
      </c>
      <c r="AL29" s="79">
        <f t="shared" si="0"/>
        <v>5.4907909072273764</v>
      </c>
      <c r="AM29" s="85">
        <f t="shared" si="0"/>
        <v>5.147820431000568</v>
      </c>
    </row>
    <row r="30" spans="1:39" x14ac:dyDescent="0.25">
      <c r="A30" s="1" t="s">
        <v>46</v>
      </c>
      <c r="B30" t="s">
        <v>47</v>
      </c>
      <c r="C30" s="75">
        <f t="shared" si="1"/>
        <v>1421032.9375000002</v>
      </c>
      <c r="D30" s="76">
        <f t="shared" si="2"/>
        <v>1314447.5266666666</v>
      </c>
      <c r="E30" s="76">
        <f t="shared" si="3"/>
        <v>1254693.8100000003</v>
      </c>
      <c r="F30" s="76">
        <f t="shared" si="4"/>
        <v>1801248.1199999999</v>
      </c>
      <c r="G30" s="76">
        <f t="shared" si="5"/>
        <v>1313742.2933333332</v>
      </c>
      <c r="H30" s="106">
        <f t="shared" si="6"/>
        <v>-4.5459187570763629E-2</v>
      </c>
      <c r="I30" s="189">
        <v>1183562.26</v>
      </c>
      <c r="J30" s="189">
        <v>1202650.21</v>
      </c>
      <c r="K30" s="189">
        <v>1557130.11</v>
      </c>
      <c r="L30" s="189">
        <v>1207001.75</v>
      </c>
      <c r="M30" s="189">
        <v>1323639.6900000002</v>
      </c>
      <c r="N30" s="189">
        <v>1233439.99</v>
      </c>
      <c r="O30" s="189">
        <v>1671576.79</v>
      </c>
      <c r="P30" s="189">
        <v>2133705.98</v>
      </c>
      <c r="Q30" s="189">
        <v>1598461.5899999999</v>
      </c>
      <c r="R30" s="189">
        <v>1512822.21</v>
      </c>
      <c r="S30" s="189">
        <v>1327593.06</v>
      </c>
      <c r="T30" s="190">
        <v>1100811.6099999999</v>
      </c>
      <c r="U30" s="79"/>
      <c r="V30" s="78">
        <f t="shared" si="7"/>
        <v>5.9667989033829283</v>
      </c>
      <c r="W30" s="79">
        <f t="shared" si="8"/>
        <v>5.3408076203168715</v>
      </c>
      <c r="X30" s="79">
        <f t="shared" si="9"/>
        <v>5.0939552272133675</v>
      </c>
      <c r="Y30" s="79">
        <f t="shared" si="10"/>
        <v>7.7877329620870492</v>
      </c>
      <c r="Z30" s="79">
        <f t="shared" si="11"/>
        <v>5.7391381740660048</v>
      </c>
      <c r="AA30" s="79">
        <f t="shared" si="12"/>
        <v>-0.26305406181673152</v>
      </c>
      <c r="AB30" s="105">
        <f t="shared" si="0"/>
        <v>4.806012417416869</v>
      </c>
      <c r="AC30" s="79">
        <f t="shared" si="0"/>
        <v>4.8839380538161024</v>
      </c>
      <c r="AD30" s="79">
        <f t="shared" si="0"/>
        <v>6.3342002367499362</v>
      </c>
      <c r="AE30" s="79">
        <f t="shared" si="0"/>
        <v>4.9105434136974262</v>
      </c>
      <c r="AF30" s="79">
        <f t="shared" si="0"/>
        <v>5.3792715280233114</v>
      </c>
      <c r="AG30" s="79">
        <f t="shared" si="0"/>
        <v>4.9922693568624279</v>
      </c>
      <c r="AH30" s="79">
        <f t="shared" si="0"/>
        <v>7.284066819473253</v>
      </c>
      <c r="AI30" s="79">
        <f t="shared" si="0"/>
        <v>9.0794840065871494</v>
      </c>
      <c r="AJ30" s="79">
        <f t="shared" si="0"/>
        <v>6.9682534264490474</v>
      </c>
      <c r="AK30" s="79">
        <f t="shared" si="0"/>
        <v>6.6155416154663564</v>
      </c>
      <c r="AL30" s="79">
        <f t="shared" si="0"/>
        <v>5.7902445470841455</v>
      </c>
      <c r="AM30" s="85">
        <f t="shared" si="0"/>
        <v>4.8118704812693966</v>
      </c>
    </row>
    <row r="31" spans="1:39" x14ac:dyDescent="0.25">
      <c r="A31" s="1" t="s">
        <v>48</v>
      </c>
      <c r="B31" t="s">
        <v>49</v>
      </c>
      <c r="C31" s="75">
        <f t="shared" si="1"/>
        <v>62.78</v>
      </c>
      <c r="D31" s="76">
        <f t="shared" si="2"/>
        <v>251.12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6">
        <f t="shared" si="6"/>
        <v>-1</v>
      </c>
      <c r="I31" s="189">
        <v>52.24</v>
      </c>
      <c r="J31" s="189">
        <v>701.12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90">
        <v>0</v>
      </c>
      <c r="U31" s="79"/>
      <c r="V31" s="78">
        <f t="shared" si="7"/>
        <v>2.6360798913880218E-4</v>
      </c>
      <c r="W31" s="79">
        <f t="shared" si="8"/>
        <v>1.0203401675646245E-3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105">
        <f t="shared" si="0"/>
        <v>2.1212748764552294E-4</v>
      </c>
      <c r="AC31" s="79">
        <f t="shared" si="0"/>
        <v>2.8472340667462619E-3</v>
      </c>
      <c r="AD31" s="79">
        <f t="shared" si="0"/>
        <v>0</v>
      </c>
      <c r="AE31" s="79">
        <f t="shared" si="0"/>
        <v>0</v>
      </c>
      <c r="AF31" s="79">
        <f t="shared" si="0"/>
        <v>0</v>
      </c>
      <c r="AG31" s="79">
        <f t="shared" si="0"/>
        <v>0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6">
        <f t="shared" si="6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0">
        <v>0</v>
      </c>
      <c r="U32" s="79"/>
      <c r="V32" s="78">
        <f t="shared" si="7"/>
        <v>0</v>
      </c>
      <c r="W32" s="79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25">
      <c r="A33" s="1" t="s">
        <v>52</v>
      </c>
      <c r="B33" t="s">
        <v>53</v>
      </c>
      <c r="C33" s="75">
        <f t="shared" si="1"/>
        <v>146699.24083333334</v>
      </c>
      <c r="D33" s="76">
        <f t="shared" si="2"/>
        <v>180532.44666666666</v>
      </c>
      <c r="E33" s="76">
        <f t="shared" si="3"/>
        <v>84031.656666666677</v>
      </c>
      <c r="F33" s="76">
        <f t="shared" si="4"/>
        <v>165300.42333333331</v>
      </c>
      <c r="G33" s="76">
        <f t="shared" si="5"/>
        <v>156932.43666666668</v>
      </c>
      <c r="H33" s="106">
        <f t="shared" si="6"/>
        <v>-0.53453432766121034</v>
      </c>
      <c r="I33" s="189">
        <v>267648.52999999997</v>
      </c>
      <c r="J33" s="189">
        <v>107441.03</v>
      </c>
      <c r="K33" s="189">
        <v>166507.78</v>
      </c>
      <c r="L33" s="189">
        <v>10049.049999999999</v>
      </c>
      <c r="M33" s="189">
        <v>109796.22</v>
      </c>
      <c r="N33" s="189">
        <v>132249.70000000001</v>
      </c>
      <c r="O33" s="189">
        <v>116981.72</v>
      </c>
      <c r="P33" s="189">
        <v>273818.98</v>
      </c>
      <c r="Q33" s="189">
        <v>105100.56999999999</v>
      </c>
      <c r="R33" s="189">
        <v>163791.06</v>
      </c>
      <c r="S33" s="189">
        <v>133627.20000000001</v>
      </c>
      <c r="T33" s="190">
        <v>173379.05</v>
      </c>
      <c r="U33" s="79"/>
      <c r="V33" s="78">
        <f t="shared" si="7"/>
        <v>0.61597788920458529</v>
      </c>
      <c r="W33" s="79">
        <f t="shared" si="8"/>
        <v>0.73353180504427484</v>
      </c>
      <c r="X33" s="79">
        <f t="shared" si="9"/>
        <v>0.34116171875317186</v>
      </c>
      <c r="Y33" s="79">
        <f t="shared" si="10"/>
        <v>0.71467974963934622</v>
      </c>
      <c r="Z33" s="79">
        <f t="shared" si="11"/>
        <v>0.68556591547162782</v>
      </c>
      <c r="AA33" s="79">
        <f t="shared" si="12"/>
        <v>-4.073689534705624E-2</v>
      </c>
      <c r="AB33" s="105">
        <f t="shared" si="0"/>
        <v>1.0868225543820325</v>
      </c>
      <c r="AC33" s="79">
        <f t="shared" si="0"/>
        <v>0.43631583863291179</v>
      </c>
      <c r="AD33" s="79">
        <f t="shared" si="0"/>
        <v>0.67733172245748063</v>
      </c>
      <c r="AE33" s="79">
        <f t="shared" si="0"/>
        <v>4.0883367643349412E-2</v>
      </c>
      <c r="AF33" s="79">
        <f t="shared" si="0"/>
        <v>0.44621182380122165</v>
      </c>
      <c r="AG33" s="79">
        <f t="shared" si="0"/>
        <v>0.53527219006759219</v>
      </c>
      <c r="AH33" s="79">
        <f t="shared" si="0"/>
        <v>0.50975980896271633</v>
      </c>
      <c r="AI33" s="79">
        <f t="shared" si="0"/>
        <v>1.165172274396497</v>
      </c>
      <c r="AJ33" s="79">
        <f t="shared" si="0"/>
        <v>0.45817016286531348</v>
      </c>
      <c r="AK33" s="79">
        <f t="shared" si="0"/>
        <v>0.7162550671908412</v>
      </c>
      <c r="AL33" s="79">
        <f t="shared" si="0"/>
        <v>0.58280974001334607</v>
      </c>
      <c r="AM33" s="85">
        <f t="shared" si="0"/>
        <v>0.75787493989596533</v>
      </c>
    </row>
    <row r="34" spans="1:39" x14ac:dyDescent="0.25">
      <c r="A34" s="1" t="s">
        <v>54</v>
      </c>
      <c r="B34" t="s">
        <v>55</v>
      </c>
      <c r="C34" s="75">
        <f t="shared" si="1"/>
        <v>2018204.7408333335</v>
      </c>
      <c r="D34" s="76">
        <f t="shared" si="2"/>
        <v>1827848.1033333335</v>
      </c>
      <c r="E34" s="76">
        <f t="shared" si="3"/>
        <v>888959.94333333336</v>
      </c>
      <c r="F34" s="76">
        <f t="shared" si="4"/>
        <v>3258895.9166666665</v>
      </c>
      <c r="G34" s="76">
        <f t="shared" si="5"/>
        <v>2097115.0000000002</v>
      </c>
      <c r="H34" s="106">
        <f t="shared" si="6"/>
        <v>-0.51365764928048885</v>
      </c>
      <c r="I34" s="189">
        <v>1692212.61</v>
      </c>
      <c r="J34" s="189">
        <v>1946121.25</v>
      </c>
      <c r="K34" s="189">
        <v>1845210.45</v>
      </c>
      <c r="L34" s="189">
        <v>1248692.97</v>
      </c>
      <c r="M34" s="189">
        <v>659408.52</v>
      </c>
      <c r="N34" s="189">
        <v>758778.34</v>
      </c>
      <c r="O34" s="189">
        <v>3094439.0700000003</v>
      </c>
      <c r="P34" s="189">
        <v>4510294.04</v>
      </c>
      <c r="Q34" s="189">
        <v>2171954.64</v>
      </c>
      <c r="R34" s="189">
        <v>2121197</v>
      </c>
      <c r="S34" s="189">
        <v>2158788.0500000003</v>
      </c>
      <c r="T34" s="190">
        <v>2011359.95</v>
      </c>
      <c r="U34" s="79"/>
      <c r="V34" s="78">
        <f t="shared" si="7"/>
        <v>8.4742735489243781</v>
      </c>
      <c r="W34" s="79">
        <f t="shared" si="8"/>
        <v>7.4268351387297491</v>
      </c>
      <c r="X34" s="79">
        <f t="shared" si="9"/>
        <v>3.6091053562511251</v>
      </c>
      <c r="Y34" s="79">
        <f t="shared" si="10"/>
        <v>14.089902922555661</v>
      </c>
      <c r="Z34" s="79">
        <f t="shared" si="11"/>
        <v>9.1613346186554221</v>
      </c>
      <c r="AA34" s="79">
        <f t="shared" si="12"/>
        <v>-0.34979434074101362</v>
      </c>
      <c r="AB34" s="105">
        <f t="shared" si="0"/>
        <v>6.8714550061518596</v>
      </c>
      <c r="AC34" s="79">
        <f t="shared" si="0"/>
        <v>7.9031588330368816</v>
      </c>
      <c r="AD34" s="79">
        <f t="shared" si="0"/>
        <v>7.5060731240008298</v>
      </c>
      <c r="AE34" s="79">
        <f t="shared" si="0"/>
        <v>5.0801591957623735</v>
      </c>
      <c r="AF34" s="79">
        <f t="shared" si="0"/>
        <v>2.6798361395252437</v>
      </c>
      <c r="AG34" s="79">
        <f t="shared" si="0"/>
        <v>3.0711067308859836</v>
      </c>
      <c r="AH34" s="79">
        <f t="shared" si="0"/>
        <v>13.484334724860993</v>
      </c>
      <c r="AI34" s="79">
        <f t="shared" si="0"/>
        <v>19.192495585162742</v>
      </c>
      <c r="AJ34" s="79">
        <f t="shared" si="0"/>
        <v>9.4683103159656845</v>
      </c>
      <c r="AK34" s="79">
        <f t="shared" si="0"/>
        <v>9.275952544418546</v>
      </c>
      <c r="AL34" s="79">
        <f t="shared" si="0"/>
        <v>9.4154685734971508</v>
      </c>
      <c r="AM34" s="85">
        <f t="shared" si="0"/>
        <v>8.792061677667526</v>
      </c>
    </row>
    <row r="35" spans="1:39" x14ac:dyDescent="0.25">
      <c r="A35" s="1" t="s">
        <v>56</v>
      </c>
      <c r="B35" t="s">
        <v>57</v>
      </c>
      <c r="C35" s="75">
        <f t="shared" si="1"/>
        <v>1259661.7900000003</v>
      </c>
      <c r="D35" s="76">
        <f t="shared" si="2"/>
        <v>1220324.33</v>
      </c>
      <c r="E35" s="76">
        <f t="shared" si="3"/>
        <v>1463677.08</v>
      </c>
      <c r="F35" s="76">
        <f t="shared" si="4"/>
        <v>1178714.2066666668</v>
      </c>
      <c r="G35" s="76">
        <f t="shared" si="5"/>
        <v>1175931.5433333332</v>
      </c>
      <c r="H35" s="106">
        <f t="shared" si="6"/>
        <v>0.19941645349314635</v>
      </c>
      <c r="I35" s="189">
        <v>955267.04</v>
      </c>
      <c r="J35" s="189">
        <v>1527094.59</v>
      </c>
      <c r="K35" s="189">
        <v>1178611.3600000001</v>
      </c>
      <c r="L35" s="189">
        <v>1307624.6299999999</v>
      </c>
      <c r="M35" s="189">
        <v>2038838.54</v>
      </c>
      <c r="N35" s="189">
        <v>1044568.07</v>
      </c>
      <c r="O35" s="189">
        <v>972919.36</v>
      </c>
      <c r="P35" s="189">
        <v>1245106.6399999999</v>
      </c>
      <c r="Q35" s="189">
        <v>1318116.6200000001</v>
      </c>
      <c r="R35" s="189">
        <v>1145104</v>
      </c>
      <c r="S35" s="189">
        <v>1033296.06</v>
      </c>
      <c r="T35" s="190">
        <v>1349394.57</v>
      </c>
      <c r="U35" s="79"/>
      <c r="V35" s="78">
        <f t="shared" si="7"/>
        <v>5.2892149005556579</v>
      </c>
      <c r="W35" s="79">
        <f t="shared" si="8"/>
        <v>4.9583702268054646</v>
      </c>
      <c r="X35" s="79">
        <f t="shared" si="9"/>
        <v>5.9424103739050063</v>
      </c>
      <c r="Y35" s="79">
        <f t="shared" si="10"/>
        <v>5.0961948985341827</v>
      </c>
      <c r="Z35" s="79">
        <f t="shared" si="11"/>
        <v>5.1371061468296029</v>
      </c>
      <c r="AA35" s="79">
        <f t="shared" si="12"/>
        <v>8.0278029215851681E-3</v>
      </c>
      <c r="AB35" s="105">
        <f t="shared" si="0"/>
        <v>3.8789892271396496</v>
      </c>
      <c r="AC35" s="79">
        <f t="shared" si="0"/>
        <v>6.2015000852805731</v>
      </c>
      <c r="AD35" s="79">
        <f t="shared" si="0"/>
        <v>4.7944358070040565</v>
      </c>
      <c r="AE35" s="79">
        <f t="shared" si="0"/>
        <v>5.3199156624545356</v>
      </c>
      <c r="AF35" s="79">
        <f t="shared" si="0"/>
        <v>8.2858395614131339</v>
      </c>
      <c r="AG35" s="79">
        <f t="shared" si="0"/>
        <v>4.2278223580361836</v>
      </c>
      <c r="AH35" s="79">
        <f t="shared" si="0"/>
        <v>4.2395956145090725</v>
      </c>
      <c r="AI35" s="79">
        <f t="shared" si="0"/>
        <v>5.2982584903171448</v>
      </c>
      <c r="AJ35" s="79">
        <f t="shared" si="0"/>
        <v>5.7461316000557998</v>
      </c>
      <c r="AK35" s="79">
        <f t="shared" si="0"/>
        <v>5.0075171530149509</v>
      </c>
      <c r="AL35" s="79">
        <f t="shared" si="0"/>
        <v>4.5066798382770488</v>
      </c>
      <c r="AM35" s="85">
        <f t="shared" si="0"/>
        <v>5.8984769419067185</v>
      </c>
    </row>
    <row r="36" spans="1:39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6">
        <f t="shared" si="6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90">
        <v>0</v>
      </c>
      <c r="U36" s="79"/>
      <c r="V36" s="78">
        <f t="shared" si="7"/>
        <v>0</v>
      </c>
      <c r="W36" s="79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25">
      <c r="A37" s="1" t="s">
        <v>60</v>
      </c>
      <c r="B37" t="s">
        <v>61</v>
      </c>
      <c r="C37" s="75">
        <f t="shared" si="1"/>
        <v>-162.935</v>
      </c>
      <c r="D37" s="76">
        <f t="shared" si="2"/>
        <v>-494.15666666666669</v>
      </c>
      <c r="E37" s="76">
        <f t="shared" si="3"/>
        <v>-157.58333333333334</v>
      </c>
      <c r="F37" s="76">
        <f t="shared" si="4"/>
        <v>0</v>
      </c>
      <c r="G37" s="76">
        <f t="shared" si="5"/>
        <v>0</v>
      </c>
      <c r="H37" s="106">
        <f t="shared" si="6"/>
        <v>-0.6811065316667454</v>
      </c>
      <c r="I37" s="189">
        <v>0</v>
      </c>
      <c r="J37" s="189">
        <v>0</v>
      </c>
      <c r="K37" s="189">
        <v>-1482.47</v>
      </c>
      <c r="L37" s="189">
        <v>0</v>
      </c>
      <c r="M37" s="189">
        <v>0</v>
      </c>
      <c r="N37" s="189">
        <v>-472.75</v>
      </c>
      <c r="O37" s="189">
        <v>0</v>
      </c>
      <c r="P37" s="189">
        <v>0</v>
      </c>
      <c r="Q37" s="189">
        <v>0</v>
      </c>
      <c r="R37" s="189">
        <v>0</v>
      </c>
      <c r="S37" s="189">
        <v>0</v>
      </c>
      <c r="T37" s="190">
        <v>0</v>
      </c>
      <c r="U37" s="79"/>
      <c r="V37" s="78">
        <f t="shared" si="7"/>
        <v>-6.8415048917379317E-4</v>
      </c>
      <c r="W37" s="79">
        <f t="shared" si="8"/>
        <v>-2.0078364768630255E-3</v>
      </c>
      <c r="X37" s="79">
        <f t="shared" si="9"/>
        <v>-6.3977556767817289E-4</v>
      </c>
      <c r="Y37" s="79">
        <f t="shared" si="10"/>
        <v>0</v>
      </c>
      <c r="Z37" s="79">
        <f t="shared" si="11"/>
        <v>0</v>
      </c>
      <c r="AA37" s="79">
        <f t="shared" si="12"/>
        <v>0</v>
      </c>
      <c r="AB37" s="105">
        <f t="shared" si="0"/>
        <v>0</v>
      </c>
      <c r="AC37" s="79">
        <f t="shared" si="0"/>
        <v>0</v>
      </c>
      <c r="AD37" s="79">
        <f t="shared" si="0"/>
        <v>-6.0304927408889918E-3</v>
      </c>
      <c r="AE37" s="79">
        <f t="shared" si="0"/>
        <v>0</v>
      </c>
      <c r="AF37" s="79">
        <f t="shared" si="0"/>
        <v>0</v>
      </c>
      <c r="AG37" s="79">
        <f t="shared" si="0"/>
        <v>-1.9134253450439147E-3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85">
        <f t="shared" si="0"/>
        <v>0</v>
      </c>
    </row>
    <row r="38" spans="1:39" x14ac:dyDescent="0.25">
      <c r="A38" s="1" t="s">
        <v>62</v>
      </c>
      <c r="B38" t="s">
        <v>63</v>
      </c>
      <c r="C38" s="75">
        <f t="shared" si="1"/>
        <v>7528.2599999999993</v>
      </c>
      <c r="D38" s="76">
        <f t="shared" si="2"/>
        <v>10439.5</v>
      </c>
      <c r="E38" s="76">
        <f t="shared" si="3"/>
        <v>5342.96</v>
      </c>
      <c r="F38" s="76">
        <f t="shared" si="4"/>
        <v>7414.7133333333331</v>
      </c>
      <c r="G38" s="76">
        <f t="shared" si="5"/>
        <v>6915.8666666666659</v>
      </c>
      <c r="H38" s="106">
        <f t="shared" si="6"/>
        <v>-0.48819771061832462</v>
      </c>
      <c r="I38" s="189">
        <v>6891.11</v>
      </c>
      <c r="J38" s="189">
        <v>14289.41</v>
      </c>
      <c r="K38" s="189">
        <v>10137.98</v>
      </c>
      <c r="L38" s="189">
        <v>7288.27</v>
      </c>
      <c r="M38" s="189">
        <v>3246.75</v>
      </c>
      <c r="N38" s="189">
        <v>5493.86</v>
      </c>
      <c r="O38" s="189">
        <v>5071.08</v>
      </c>
      <c r="P38" s="189">
        <v>8716.2099999999991</v>
      </c>
      <c r="Q38" s="189">
        <v>8456.85</v>
      </c>
      <c r="R38" s="189">
        <v>6983.41</v>
      </c>
      <c r="S38" s="189">
        <v>6936.87</v>
      </c>
      <c r="T38" s="190">
        <v>6827.32</v>
      </c>
      <c r="U38" s="79"/>
      <c r="V38" s="78">
        <f t="shared" si="7"/>
        <v>3.161053648158775E-2</v>
      </c>
      <c r="W38" s="79">
        <f t="shared" si="8"/>
        <v>4.2417335056112206E-2</v>
      </c>
      <c r="X38" s="79">
        <f t="shared" si="9"/>
        <v>2.1691984772597171E-2</v>
      </c>
      <c r="Y38" s="79">
        <f t="shared" si="10"/>
        <v>3.2057664232524687E-2</v>
      </c>
      <c r="Z38" s="79">
        <f t="shared" si="11"/>
        <v>3.0212252886149971E-2</v>
      </c>
      <c r="AA38" s="79">
        <f t="shared" si="12"/>
        <v>-5.756537135673221E-2</v>
      </c>
      <c r="AB38" s="105">
        <f t="shared" si="0"/>
        <v>2.7982271274673422E-2</v>
      </c>
      <c r="AC38" s="79">
        <f t="shared" si="0"/>
        <v>5.8029003516808397E-2</v>
      </c>
      <c r="AD38" s="79">
        <f t="shared" si="0"/>
        <v>4.1239967619768211E-2</v>
      </c>
      <c r="AE38" s="79">
        <f t="shared" ref="AC38:AM50" si="13">IFERROR(L38/L$14,0)</f>
        <v>2.965146176942042E-2</v>
      </c>
      <c r="AF38" s="79">
        <f t="shared" si="13"/>
        <v>1.3194791577766669E-2</v>
      </c>
      <c r="AG38" s="79">
        <f t="shared" si="13"/>
        <v>2.2236046464564698E-2</v>
      </c>
      <c r="AH38" s="79">
        <f t="shared" si="13"/>
        <v>2.209774973418626E-2</v>
      </c>
      <c r="AI38" s="79">
        <f t="shared" si="13"/>
        <v>3.7089781832572347E-2</v>
      </c>
      <c r="AJ38" s="79">
        <f t="shared" si="13"/>
        <v>3.68663684871312E-2</v>
      </c>
      <c r="AK38" s="79">
        <f t="shared" si="13"/>
        <v>3.0538313866283012E-2</v>
      </c>
      <c r="AL38" s="79">
        <f t="shared" si="13"/>
        <v>3.0254883745273266E-2</v>
      </c>
      <c r="AM38" s="85">
        <f t="shared" si="13"/>
        <v>2.9843598373912664E-2</v>
      </c>
    </row>
    <row r="39" spans="1:39" x14ac:dyDescent="0.25">
      <c r="A39" s="1" t="s">
        <v>64</v>
      </c>
      <c r="B39" t="s">
        <v>65</v>
      </c>
      <c r="C39" s="75">
        <f t="shared" si="1"/>
        <v>-0.28416666666666696</v>
      </c>
      <c r="D39" s="76">
        <f t="shared" si="2"/>
        <v>-12.32</v>
      </c>
      <c r="E39" s="76">
        <f t="shared" si="3"/>
        <v>12.32</v>
      </c>
      <c r="F39" s="76">
        <f t="shared" si="4"/>
        <v>-1.1366666666666678</v>
      </c>
      <c r="G39" s="76">
        <f t="shared" si="5"/>
        <v>0</v>
      </c>
      <c r="H39" s="106">
        <f t="shared" si="6"/>
        <v>-2</v>
      </c>
      <c r="I39" s="189">
        <v>0</v>
      </c>
      <c r="J39" s="189">
        <v>0</v>
      </c>
      <c r="K39" s="189">
        <v>-36.96</v>
      </c>
      <c r="L39" s="189">
        <v>36.96</v>
      </c>
      <c r="M39" s="189">
        <v>0</v>
      </c>
      <c r="N39" s="189">
        <v>0</v>
      </c>
      <c r="O39" s="189">
        <v>0</v>
      </c>
      <c r="P39" s="189">
        <v>-36.96</v>
      </c>
      <c r="Q39" s="189">
        <v>33.549999999999997</v>
      </c>
      <c r="R39" s="189">
        <v>0</v>
      </c>
      <c r="S39" s="189">
        <v>33.549999999999997</v>
      </c>
      <c r="T39" s="190">
        <v>-33.549999999999997</v>
      </c>
      <c r="U39" s="79"/>
      <c r="V39" s="78">
        <f t="shared" si="7"/>
        <v>-1.1931921564236439E-6</v>
      </c>
      <c r="W39" s="79">
        <f t="shared" si="8"/>
        <v>-5.0058103155448289E-5</v>
      </c>
      <c r="X39" s="79">
        <f t="shared" si="9"/>
        <v>5.0018201970143356E-5</v>
      </c>
      <c r="Y39" s="79">
        <f t="shared" si="10"/>
        <v>-4.9144015022792207E-6</v>
      </c>
      <c r="Z39" s="79">
        <f t="shared" si="11"/>
        <v>0</v>
      </c>
      <c r="AA39" s="79">
        <f t="shared" si="12"/>
        <v>-1</v>
      </c>
      <c r="AB39" s="105">
        <f t="shared" ref="AB39:AB50" si="14">IFERROR(I39/I$14,0)</f>
        <v>0</v>
      </c>
      <c r="AC39" s="79">
        <f t="shared" si="13"/>
        <v>0</v>
      </c>
      <c r="AD39" s="79">
        <f t="shared" si="13"/>
        <v>-1.5034841292117692E-4</v>
      </c>
      <c r="AE39" s="79">
        <f t="shared" si="13"/>
        <v>1.5036737483624764E-4</v>
      </c>
      <c r="AF39" s="79">
        <f t="shared" si="13"/>
        <v>0</v>
      </c>
      <c r="AG39" s="79">
        <f t="shared" si="13"/>
        <v>0</v>
      </c>
      <c r="AH39" s="79">
        <f t="shared" si="13"/>
        <v>0</v>
      </c>
      <c r="AI39" s="79">
        <f t="shared" si="13"/>
        <v>-1.572745879839832E-4</v>
      </c>
      <c r="AJ39" s="79">
        <f t="shared" si="13"/>
        <v>1.462561902769059E-4</v>
      </c>
      <c r="AK39" s="79">
        <f t="shared" si="13"/>
        <v>0</v>
      </c>
      <c r="AL39" s="79">
        <f t="shared" si="13"/>
        <v>1.4632699613138461E-4</v>
      </c>
      <c r="AM39" s="85">
        <f t="shared" si="13"/>
        <v>-1.466538444726144E-4</v>
      </c>
    </row>
    <row r="40" spans="1:39" x14ac:dyDescent="0.25">
      <c r="A40" s="1" t="s">
        <v>66</v>
      </c>
      <c r="B40" t="s">
        <v>67</v>
      </c>
      <c r="C40" s="75">
        <f t="shared" si="1"/>
        <v>7442667.5575000001</v>
      </c>
      <c r="D40" s="76">
        <f t="shared" si="2"/>
        <v>6221582.9899999993</v>
      </c>
      <c r="E40" s="76">
        <f t="shared" si="3"/>
        <v>7552496.8399999999</v>
      </c>
      <c r="F40" s="76">
        <f t="shared" si="4"/>
        <v>7656372.6833333336</v>
      </c>
      <c r="G40" s="76">
        <f t="shared" si="5"/>
        <v>8340217.7166666659</v>
      </c>
      <c r="H40" s="106">
        <f t="shared" si="6"/>
        <v>0.21391884543518735</v>
      </c>
      <c r="I40" s="189">
        <v>4815142.0600000005</v>
      </c>
      <c r="J40" s="189">
        <v>7249368.5899999999</v>
      </c>
      <c r="K40" s="189">
        <v>6600238.3200000003</v>
      </c>
      <c r="L40" s="189">
        <v>8785970.4500000011</v>
      </c>
      <c r="M40" s="189">
        <v>6683800.0499999998</v>
      </c>
      <c r="N40" s="189">
        <v>7187720.0200000005</v>
      </c>
      <c r="O40" s="189">
        <v>8858061.9000000004</v>
      </c>
      <c r="P40" s="189">
        <v>6778502.4000000004</v>
      </c>
      <c r="Q40" s="189">
        <v>7332553.75</v>
      </c>
      <c r="R40" s="189">
        <v>8233373.6699999999</v>
      </c>
      <c r="S40" s="189">
        <v>7897097.8999999994</v>
      </c>
      <c r="T40" s="190">
        <v>8890181.5800000001</v>
      </c>
      <c r="U40" s="79"/>
      <c r="V40" s="78">
        <f t="shared" si="7"/>
        <v>31.251140947135642</v>
      </c>
      <c r="W40" s="79">
        <f t="shared" si="8"/>
        <v>25.279272979188502</v>
      </c>
      <c r="X40" s="79">
        <f t="shared" si="9"/>
        <v>30.662525350810832</v>
      </c>
      <c r="Y40" s="79">
        <f t="shared" si="10"/>
        <v>33.102483358049462</v>
      </c>
      <c r="Z40" s="79">
        <f t="shared" si="11"/>
        <v>36.434590041472021</v>
      </c>
      <c r="AA40" s="79">
        <f t="shared" si="12"/>
        <v>0.10066032349842713</v>
      </c>
      <c r="AB40" s="105">
        <f t="shared" si="14"/>
        <v>19.552526566693874</v>
      </c>
      <c r="AC40" s="79">
        <f t="shared" si="13"/>
        <v>29.43953846966042</v>
      </c>
      <c r="AD40" s="79">
        <f t="shared" si="13"/>
        <v>26.848900333158415</v>
      </c>
      <c r="AE40" s="79">
        <f t="shared" si="13"/>
        <v>35.744678353770176</v>
      </c>
      <c r="AF40" s="79">
        <f t="shared" si="13"/>
        <v>27.162962533985198</v>
      </c>
      <c r="AG40" s="79">
        <f t="shared" si="13"/>
        <v>29.091836402638929</v>
      </c>
      <c r="AH40" s="79">
        <f t="shared" si="13"/>
        <v>38.59991066915341</v>
      </c>
      <c r="AI40" s="79">
        <f t="shared" si="13"/>
        <v>28.84432283843185</v>
      </c>
      <c r="AJ40" s="79">
        <f t="shared" si="13"/>
        <v>31.965167704191952</v>
      </c>
      <c r="AK40" s="79">
        <f t="shared" si="13"/>
        <v>36.004380283106741</v>
      </c>
      <c r="AL40" s="79">
        <f t="shared" si="13"/>
        <v>34.442879697838023</v>
      </c>
      <c r="AM40" s="85">
        <f t="shared" si="13"/>
        <v>38.860784106307648</v>
      </c>
    </row>
    <row r="41" spans="1:39" x14ac:dyDescent="0.25">
      <c r="A41" s="1" t="s">
        <v>68</v>
      </c>
      <c r="B41" t="s">
        <v>69</v>
      </c>
      <c r="C41" s="75">
        <f t="shared" si="1"/>
        <v>25.400000000000002</v>
      </c>
      <c r="D41" s="76">
        <f t="shared" si="2"/>
        <v>0</v>
      </c>
      <c r="E41" s="76">
        <f t="shared" si="3"/>
        <v>136.87666666666667</v>
      </c>
      <c r="F41" s="76">
        <f t="shared" si="4"/>
        <v>0</v>
      </c>
      <c r="G41" s="76" t="str">
        <f t="shared" si="5"/>
        <v xml:space="preserve"> </v>
      </c>
      <c r="H41" s="106">
        <f t="shared" si="6"/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90.4</v>
      </c>
      <c r="N41" s="189">
        <v>320.23</v>
      </c>
      <c r="O41" s="189">
        <v>0</v>
      </c>
      <c r="P41" s="189">
        <v>0</v>
      </c>
      <c r="Q41" s="189">
        <v>0</v>
      </c>
      <c r="R41" s="189">
        <v>-105.83</v>
      </c>
      <c r="S41" s="189">
        <v>0</v>
      </c>
      <c r="T41" s="190">
        <v>0</v>
      </c>
      <c r="U41" s="79"/>
      <c r="V41" s="78">
        <f t="shared" si="7"/>
        <v>1.0665248365921593E-4</v>
      </c>
      <c r="W41" s="79">
        <f t="shared" si="8"/>
        <v>0</v>
      </c>
      <c r="X41" s="79">
        <f t="shared" si="9"/>
        <v>5.557081784361462E-4</v>
      </c>
      <c r="Y41" s="79">
        <f t="shared" si="10"/>
        <v>0</v>
      </c>
      <c r="Z41" s="79">
        <f t="shared" si="11"/>
        <v>-1.5410759427313285E-4</v>
      </c>
      <c r="AA41" s="79">
        <f t="shared" si="12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3.6738558824366121E-4</v>
      </c>
      <c r="AG41" s="79">
        <f t="shared" si="13"/>
        <v>1.2961104140526978E-3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-4.6279249771511783E-4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>
        <f t="shared" si="1"/>
        <v>1116075.6266666667</v>
      </c>
      <c r="D42" s="76">
        <f t="shared" si="2"/>
        <v>1106113.92</v>
      </c>
      <c r="E42" s="76">
        <f t="shared" si="3"/>
        <v>1107244.1066666667</v>
      </c>
      <c r="F42" s="76">
        <f t="shared" si="4"/>
        <v>1123677.5200000003</v>
      </c>
      <c r="G42" s="76">
        <f t="shared" si="5"/>
        <v>1127266.9600000002</v>
      </c>
      <c r="H42" s="106">
        <f t="shared" si="6"/>
        <v>1.0217633520666325E-3</v>
      </c>
      <c r="I42" s="189">
        <v>1110089.42</v>
      </c>
      <c r="J42" s="189">
        <v>1106673.51</v>
      </c>
      <c r="K42" s="189">
        <v>1101578.83</v>
      </c>
      <c r="L42" s="189">
        <v>1114693.1300000001</v>
      </c>
      <c r="M42" s="189">
        <v>1103813.3600000001</v>
      </c>
      <c r="N42" s="189">
        <v>1103225.83</v>
      </c>
      <c r="O42" s="189">
        <v>1111061.93</v>
      </c>
      <c r="P42" s="189">
        <v>1130003.4300000002</v>
      </c>
      <c r="Q42" s="189">
        <v>1129967.2000000002</v>
      </c>
      <c r="R42" s="189">
        <v>1133602.1400000001</v>
      </c>
      <c r="S42" s="189">
        <v>1128807.22</v>
      </c>
      <c r="T42" s="190">
        <v>1119391.52</v>
      </c>
      <c r="U42" s="79"/>
      <c r="V42" s="78">
        <f t="shared" si="7"/>
        <v>4.6863085643903872</v>
      </c>
      <c r="W42" s="79">
        <f t="shared" si="8"/>
        <v>4.4943153172919867</v>
      </c>
      <c r="X42" s="79">
        <f t="shared" si="9"/>
        <v>4.4953213764208027</v>
      </c>
      <c r="Y42" s="79">
        <f t="shared" si="10"/>
        <v>4.858242661905031</v>
      </c>
      <c r="Z42" s="79">
        <f t="shared" si="11"/>
        <v>4.9245128784613419</v>
      </c>
      <c r="AA42" s="79">
        <f t="shared" si="12"/>
        <v>1.3640779427498756E-2</v>
      </c>
      <c r="AB42" s="105">
        <f t="shared" si="14"/>
        <v>4.5076661509662275</v>
      </c>
      <c r="AC42" s="79">
        <f t="shared" si="13"/>
        <v>4.4941786262517969</v>
      </c>
      <c r="AD42" s="79">
        <f t="shared" si="13"/>
        <v>4.4810776189953181</v>
      </c>
      <c r="AE42" s="79">
        <f t="shared" si="13"/>
        <v>4.5349967452949178</v>
      </c>
      <c r="AF42" s="79">
        <f t="shared" si="13"/>
        <v>4.4858973514912854</v>
      </c>
      <c r="AG42" s="79">
        <f t="shared" si="13"/>
        <v>4.4652358845671269</v>
      </c>
      <c r="AH42" s="79">
        <f t="shared" si="13"/>
        <v>4.8415659915288209</v>
      </c>
      <c r="AI42" s="79">
        <f t="shared" si="13"/>
        <v>4.8084638493976684</v>
      </c>
      <c r="AJ42" s="79">
        <f t="shared" si="13"/>
        <v>4.9259224384459799</v>
      </c>
      <c r="AK42" s="79">
        <f t="shared" si="13"/>
        <v>4.9572197466295265</v>
      </c>
      <c r="AL42" s="79">
        <f t="shared" si="13"/>
        <v>4.9232479795534738</v>
      </c>
      <c r="AM42" s="85">
        <f t="shared" si="13"/>
        <v>4.8930870306421301</v>
      </c>
    </row>
    <row r="43" spans="1:39" x14ac:dyDescent="0.25">
      <c r="A43" s="1" t="s">
        <v>72</v>
      </c>
      <c r="B43" t="s">
        <v>73</v>
      </c>
      <c r="C43" s="75">
        <f t="shared" si="1"/>
        <v>3498663.9375</v>
      </c>
      <c r="D43" s="76">
        <f t="shared" si="2"/>
        <v>3549973.0833333335</v>
      </c>
      <c r="E43" s="76">
        <f t="shared" si="3"/>
        <v>3614332.5700000003</v>
      </c>
      <c r="F43" s="76">
        <f t="shared" si="4"/>
        <v>3145369.9766666666</v>
      </c>
      <c r="G43" s="76">
        <f t="shared" si="5"/>
        <v>3684980.1199999996</v>
      </c>
      <c r="H43" s="106">
        <f t="shared" si="6"/>
        <v>1.8129570325145932E-2</v>
      </c>
      <c r="I43" s="189">
        <v>4199294.78</v>
      </c>
      <c r="J43" s="189">
        <v>3307980.9600000004</v>
      </c>
      <c r="K43" s="189">
        <v>3142643.51</v>
      </c>
      <c r="L43" s="189">
        <v>4027461.5799999996</v>
      </c>
      <c r="M43" s="189">
        <v>3405089.8000000003</v>
      </c>
      <c r="N43" s="189">
        <v>3410446.33</v>
      </c>
      <c r="O43" s="189">
        <v>2606542.1999999997</v>
      </c>
      <c r="P43" s="189">
        <v>3464540.09</v>
      </c>
      <c r="Q43" s="189">
        <v>3365027.64</v>
      </c>
      <c r="R43" s="189">
        <v>4596608.3099999996</v>
      </c>
      <c r="S43" s="189">
        <v>3510983.9400000004</v>
      </c>
      <c r="T43" s="190">
        <v>2947348.11</v>
      </c>
      <c r="U43" s="79"/>
      <c r="V43" s="78">
        <f t="shared" si="7"/>
        <v>14.690598363122316</v>
      </c>
      <c r="W43" s="79">
        <f t="shared" si="8"/>
        <v>14.424100552318574</v>
      </c>
      <c r="X43" s="79">
        <f t="shared" si="9"/>
        <v>14.673897441033061</v>
      </c>
      <c r="Y43" s="79">
        <f t="shared" si="10"/>
        <v>13.599071206939538</v>
      </c>
      <c r="Z43" s="79">
        <f t="shared" si="11"/>
        <v>16.097989830034596</v>
      </c>
      <c r="AA43" s="79">
        <f t="shared" si="12"/>
        <v>0.18375656580280808</v>
      </c>
      <c r="AB43" s="105">
        <f t="shared" si="14"/>
        <v>17.051796546025251</v>
      </c>
      <c r="AC43" s="79">
        <f t="shared" si="13"/>
        <v>13.433643429740993</v>
      </c>
      <c r="AD43" s="79">
        <f t="shared" si="13"/>
        <v>12.783859959565389</v>
      </c>
      <c r="AE43" s="79">
        <f t="shared" si="13"/>
        <v>16.385249595196054</v>
      </c>
      <c r="AF43" s="79">
        <f t="shared" si="13"/>
        <v>13.838284504374897</v>
      </c>
      <c r="AG43" s="79">
        <f t="shared" si="13"/>
        <v>13.803563079289271</v>
      </c>
      <c r="AH43" s="79">
        <f t="shared" si="13"/>
        <v>11.358274215195829</v>
      </c>
      <c r="AI43" s="79">
        <f t="shared" si="13"/>
        <v>14.74253558465211</v>
      </c>
      <c r="AJ43" s="79">
        <f t="shared" si="13"/>
        <v>14.669333019460138</v>
      </c>
      <c r="AK43" s="79">
        <f t="shared" si="13"/>
        <v>20.100877263563891</v>
      </c>
      <c r="AL43" s="79">
        <f t="shared" si="13"/>
        <v>15.313017389142582</v>
      </c>
      <c r="AM43" s="85">
        <f t="shared" si="13"/>
        <v>12.883455479302356</v>
      </c>
    </row>
    <row r="44" spans="1:39" x14ac:dyDescent="0.25">
      <c r="A44" s="1" t="s">
        <v>74</v>
      </c>
      <c r="B44" t="s">
        <v>75</v>
      </c>
      <c r="C44" s="75">
        <f t="shared" si="1"/>
        <v>15740760.412500001</v>
      </c>
      <c r="D44" s="76">
        <f t="shared" si="2"/>
        <v>15126700.189999999</v>
      </c>
      <c r="E44" s="76">
        <f t="shared" si="3"/>
        <v>15073128.049999999</v>
      </c>
      <c r="F44" s="76">
        <f t="shared" si="4"/>
        <v>16428548.433333332</v>
      </c>
      <c r="G44" s="76">
        <f t="shared" si="5"/>
        <v>16334664.976666667</v>
      </c>
      <c r="H44" s="106">
        <f t="shared" si="6"/>
        <v>-3.5415615651202114E-3</v>
      </c>
      <c r="I44" s="189">
        <v>12313041.199999999</v>
      </c>
      <c r="J44" s="189">
        <v>15734986.83</v>
      </c>
      <c r="K44" s="189">
        <v>17332072.539999999</v>
      </c>
      <c r="L44" s="189">
        <v>18503910.48</v>
      </c>
      <c r="M44" s="189">
        <v>13574857.869999999</v>
      </c>
      <c r="N44" s="189">
        <v>13140615.799999999</v>
      </c>
      <c r="O44" s="189">
        <v>16627412.42</v>
      </c>
      <c r="P44" s="189">
        <v>17064215.169999998</v>
      </c>
      <c r="Q44" s="189">
        <v>15594017.710000001</v>
      </c>
      <c r="R44" s="189">
        <v>16027786.76</v>
      </c>
      <c r="S44" s="189">
        <v>16591313.739999998</v>
      </c>
      <c r="T44" s="190">
        <v>16384894.43</v>
      </c>
      <c r="U44" s="79"/>
      <c r="V44" s="78">
        <f t="shared" si="7"/>
        <v>66.094141444007448</v>
      </c>
      <c r="W44" s="79">
        <f t="shared" si="8"/>
        <v>61.462168710435002</v>
      </c>
      <c r="X44" s="79">
        <f t="shared" si="9"/>
        <v>61.195678825221833</v>
      </c>
      <c r="Y44" s="79">
        <f t="shared" si="10"/>
        <v>71.029164018510428</v>
      </c>
      <c r="Z44" s="79">
        <f t="shared" si="11"/>
        <v>71.358667376312013</v>
      </c>
      <c r="AA44" s="79">
        <f t="shared" si="12"/>
        <v>4.6389868493414204E-3</v>
      </c>
      <c r="AB44" s="105">
        <f t="shared" si="14"/>
        <v>49.998746076412999</v>
      </c>
      <c r="AC44" s="79">
        <f t="shared" si="13"/>
        <v>63.89946163592505</v>
      </c>
      <c r="AD44" s="79">
        <f t="shared" si="13"/>
        <v>70.504588718174006</v>
      </c>
      <c r="AE44" s="79">
        <f t="shared" si="13"/>
        <v>75.280964369116106</v>
      </c>
      <c r="AF44" s="79">
        <f t="shared" si="13"/>
        <v>55.168220618296935</v>
      </c>
      <c r="AG44" s="79">
        <f t="shared" si="13"/>
        <v>53.185800785202566</v>
      </c>
      <c r="AH44" s="79">
        <f t="shared" si="13"/>
        <v>72.455650154259118</v>
      </c>
      <c r="AI44" s="79">
        <f t="shared" si="13"/>
        <v>72.612754603132714</v>
      </c>
      <c r="AJ44" s="79">
        <f t="shared" si="13"/>
        <v>67.97978007079584</v>
      </c>
      <c r="AK44" s="79">
        <f t="shared" si="13"/>
        <v>70.089194628231084</v>
      </c>
      <c r="AL44" s="79">
        <f t="shared" si="13"/>
        <v>72.36235771825838</v>
      </c>
      <c r="AM44" s="85">
        <f t="shared" si="13"/>
        <v>71.621691786510468</v>
      </c>
    </row>
    <row r="45" spans="1:39" x14ac:dyDescent="0.25">
      <c r="A45" s="1" t="s">
        <v>76</v>
      </c>
      <c r="B45" t="s">
        <v>77</v>
      </c>
      <c r="C45" s="75">
        <f t="shared" si="1"/>
        <v>4677594.083333333</v>
      </c>
      <c r="D45" s="76">
        <f t="shared" si="2"/>
        <v>4114855.396666667</v>
      </c>
      <c r="E45" s="76">
        <f t="shared" si="3"/>
        <v>3853014.5166666671</v>
      </c>
      <c r="F45" s="76">
        <f t="shared" si="4"/>
        <v>4903493.9733333336</v>
      </c>
      <c r="G45" s="76">
        <f t="shared" si="5"/>
        <v>5839012.4466666663</v>
      </c>
      <c r="H45" s="106">
        <f t="shared" si="6"/>
        <v>-6.3633069636447034E-2</v>
      </c>
      <c r="I45" s="189">
        <v>4148331.35</v>
      </c>
      <c r="J45" s="189">
        <v>4052680.2</v>
      </c>
      <c r="K45" s="189">
        <v>4143554.64</v>
      </c>
      <c r="L45" s="189">
        <v>3474286.1</v>
      </c>
      <c r="M45" s="189">
        <v>4270025.7</v>
      </c>
      <c r="N45" s="189">
        <v>3814731.75</v>
      </c>
      <c r="O45" s="189">
        <v>5367846.08</v>
      </c>
      <c r="P45" s="189">
        <v>4632975.5500000007</v>
      </c>
      <c r="Q45" s="189">
        <v>4709660.29</v>
      </c>
      <c r="R45" s="189">
        <v>5928237.7600000007</v>
      </c>
      <c r="S45" s="189">
        <v>5903880.7200000007</v>
      </c>
      <c r="T45" s="190">
        <v>5684918.8600000003</v>
      </c>
      <c r="U45" s="79"/>
      <c r="V45" s="78">
        <f t="shared" si="7"/>
        <v>19.640827816423361</v>
      </c>
      <c r="W45" s="79">
        <f t="shared" si="8"/>
        <v>16.719306486695867</v>
      </c>
      <c r="X45" s="79">
        <f t="shared" si="9"/>
        <v>15.642926809133735</v>
      </c>
      <c r="Y45" s="79">
        <f t="shared" si="10"/>
        <v>21.200356142785704</v>
      </c>
      <c r="Z45" s="79">
        <f t="shared" si="11"/>
        <v>25.50797017159632</v>
      </c>
      <c r="AA45" s="79">
        <f t="shared" si="12"/>
        <v>0.2031859276230347</v>
      </c>
      <c r="AB45" s="105">
        <f t="shared" si="14"/>
        <v>16.844852741130563</v>
      </c>
      <c r="AC45" s="79">
        <f t="shared" si="13"/>
        <v>16.457851904193369</v>
      </c>
      <c r="AD45" s="79">
        <f t="shared" si="13"/>
        <v>16.855434631390114</v>
      </c>
      <c r="AE45" s="79">
        <f t="shared" si="13"/>
        <v>14.134720786987689</v>
      </c>
      <c r="AF45" s="79">
        <f t="shared" si="13"/>
        <v>17.353383889491717</v>
      </c>
      <c r="AG45" s="79">
        <f t="shared" si="13"/>
        <v>15.439882421985672</v>
      </c>
      <c r="AH45" s="79">
        <f t="shared" si="13"/>
        <v>23.390938278921407</v>
      </c>
      <c r="AI45" s="79">
        <f t="shared" si="13"/>
        <v>19.714537899516181</v>
      </c>
      <c r="AJ45" s="79">
        <f t="shared" si="13"/>
        <v>20.531057273139428</v>
      </c>
      <c r="AK45" s="79">
        <f t="shared" si="13"/>
        <v>25.924066521775259</v>
      </c>
      <c r="AL45" s="79">
        <f t="shared" si="13"/>
        <v>25.749541915815094</v>
      </c>
      <c r="AM45" s="85">
        <f t="shared" si="13"/>
        <v>24.849931634392622</v>
      </c>
    </row>
    <row r="46" spans="1:39" x14ac:dyDescent="0.25">
      <c r="A46" s="1" t="s">
        <v>78</v>
      </c>
      <c r="B46" t="s">
        <v>79</v>
      </c>
      <c r="C46" s="75">
        <f t="shared" si="1"/>
        <v>13116.279166666667</v>
      </c>
      <c r="D46" s="76">
        <f t="shared" si="2"/>
        <v>11126.943333333335</v>
      </c>
      <c r="E46" s="76">
        <f t="shared" si="3"/>
        <v>14091.779999999999</v>
      </c>
      <c r="F46" s="76">
        <f t="shared" si="4"/>
        <v>12117.699999999999</v>
      </c>
      <c r="G46" s="76">
        <f t="shared" si="5"/>
        <v>15128.693333333335</v>
      </c>
      <c r="H46" s="106">
        <f t="shared" si="6"/>
        <v>0.26645562737655093</v>
      </c>
      <c r="I46" s="189">
        <v>12810.039999999999</v>
      </c>
      <c r="J46" s="189">
        <v>12196.11</v>
      </c>
      <c r="K46" s="189">
        <v>8374.68</v>
      </c>
      <c r="L46" s="189">
        <v>14094.37</v>
      </c>
      <c r="M46" s="189">
        <v>9093.630000000001</v>
      </c>
      <c r="N46" s="189">
        <v>19087.34</v>
      </c>
      <c r="O46" s="189">
        <v>10611.07</v>
      </c>
      <c r="P46" s="189">
        <v>11850.380000000001</v>
      </c>
      <c r="Q46" s="189">
        <v>13891.65</v>
      </c>
      <c r="R46" s="189">
        <v>11935.79</v>
      </c>
      <c r="S46" s="189">
        <v>17147.2</v>
      </c>
      <c r="T46" s="190">
        <v>16303.09</v>
      </c>
      <c r="U46" s="79"/>
      <c r="V46" s="78">
        <f t="shared" si="7"/>
        <v>5.5074163365851615E-2</v>
      </c>
      <c r="W46" s="79">
        <f t="shared" si="8"/>
        <v>4.5210525745521729E-2</v>
      </c>
      <c r="X46" s="79">
        <f t="shared" si="9"/>
        <v>5.7211485240164499E-2</v>
      </c>
      <c r="Y46" s="79">
        <f t="shared" si="10"/>
        <v>5.2391122947949134E-2</v>
      </c>
      <c r="Z46" s="79">
        <f t="shared" si="11"/>
        <v>6.6090329795785233E-2</v>
      </c>
      <c r="AA46" s="79">
        <f t="shared" si="12"/>
        <v>0.26147954227754072</v>
      </c>
      <c r="AB46" s="105">
        <f t="shared" si="14"/>
        <v>5.2016875992317281E-2</v>
      </c>
      <c r="AC46" s="79">
        <f t="shared" si="13"/>
        <v>4.9528154772057215E-2</v>
      </c>
      <c r="AD46" s="79">
        <f t="shared" si="13"/>
        <v>3.4067095419987065E-2</v>
      </c>
      <c r="AE46" s="79">
        <f t="shared" si="13"/>
        <v>5.7341272101481711E-2</v>
      </c>
      <c r="AF46" s="79">
        <f t="shared" si="13"/>
        <v>3.6956511137391651E-2</v>
      </c>
      <c r="AG46" s="79">
        <f t="shared" si="13"/>
        <v>7.7254786093010078E-2</v>
      </c>
      <c r="AH46" s="79">
        <f t="shared" si="13"/>
        <v>4.6238822750169946E-2</v>
      </c>
      <c r="AI46" s="79">
        <f t="shared" si="13"/>
        <v>5.0426505193550727E-2</v>
      </c>
      <c r="AJ46" s="79">
        <f t="shared" si="13"/>
        <v>6.0558563507009833E-2</v>
      </c>
      <c r="AK46" s="79">
        <f t="shared" si="13"/>
        <v>5.2194973696523921E-2</v>
      </c>
      <c r="AL46" s="79">
        <f t="shared" si="13"/>
        <v>7.4786833623370449E-2</v>
      </c>
      <c r="AM46" s="85">
        <f t="shared" si="13"/>
        <v>7.1264108056126235E-2</v>
      </c>
    </row>
    <row r="47" spans="1:39" x14ac:dyDescent="0.25">
      <c r="A47" s="1" t="s">
        <v>80</v>
      </c>
      <c r="B47" t="s">
        <v>81</v>
      </c>
      <c r="C47" s="75">
        <f t="shared" si="1"/>
        <v>3631.1558333333328</v>
      </c>
      <c r="D47" s="76">
        <f t="shared" si="2"/>
        <v>5434.0700000000006</v>
      </c>
      <c r="E47" s="76">
        <f t="shared" si="3"/>
        <v>2572.9733333333329</v>
      </c>
      <c r="F47" s="76">
        <f t="shared" si="4"/>
        <v>3035.6299999999997</v>
      </c>
      <c r="G47" s="76">
        <f t="shared" si="5"/>
        <v>3481.9500000000003</v>
      </c>
      <c r="H47" s="106">
        <f t="shared" si="6"/>
        <v>-0.5265108227657479</v>
      </c>
      <c r="I47" s="189">
        <v>5861.42</v>
      </c>
      <c r="J47" s="189">
        <v>4210.71</v>
      </c>
      <c r="K47" s="189">
        <v>6230.08</v>
      </c>
      <c r="L47" s="189">
        <v>3786.2</v>
      </c>
      <c r="M47" s="189">
        <v>2139.27</v>
      </c>
      <c r="N47" s="189">
        <v>1793.45</v>
      </c>
      <c r="O47" s="189">
        <v>2325.44</v>
      </c>
      <c r="P47" s="189">
        <v>3435.64</v>
      </c>
      <c r="Q47" s="189">
        <v>3345.81</v>
      </c>
      <c r="R47" s="189">
        <v>5347.22</v>
      </c>
      <c r="S47" s="189">
        <v>3269.46</v>
      </c>
      <c r="T47" s="190">
        <v>1829.17</v>
      </c>
      <c r="U47" s="79"/>
      <c r="V47" s="78">
        <f t="shared" si="7"/>
        <v>1.5246920794435034E-2</v>
      </c>
      <c r="W47" s="79">
        <f t="shared" si="8"/>
        <v>2.2079483491390172E-2</v>
      </c>
      <c r="X47" s="79">
        <f t="shared" si="9"/>
        <v>1.0446063299550295E-2</v>
      </c>
      <c r="Y47" s="79">
        <f t="shared" si="10"/>
        <v>1.3124608180965268E-2</v>
      </c>
      <c r="Z47" s="79">
        <f t="shared" si="11"/>
        <v>1.5211044256241191E-2</v>
      </c>
      <c r="AA47" s="79">
        <f t="shared" si="12"/>
        <v>0.15897130386733369</v>
      </c>
      <c r="AB47" s="105">
        <f t="shared" si="14"/>
        <v>2.3801077692098414E-2</v>
      </c>
      <c r="AC47" s="79">
        <f t="shared" si="13"/>
        <v>1.7099607709363807E-2</v>
      </c>
      <c r="AD47" s="79">
        <f t="shared" si="13"/>
        <v>2.5343145031709032E-2</v>
      </c>
      <c r="AE47" s="79">
        <f t="shared" si="13"/>
        <v>1.5403705481737036E-2</v>
      </c>
      <c r="AF47" s="79">
        <f t="shared" si="13"/>
        <v>8.6939930017922232E-3</v>
      </c>
      <c r="AG47" s="79">
        <f t="shared" si="13"/>
        <v>7.2588740033188975E-3</v>
      </c>
      <c r="AH47" s="79">
        <f t="shared" si="13"/>
        <v>1.0133342629551515E-2</v>
      </c>
      <c r="AI47" s="79">
        <f t="shared" si="13"/>
        <v>1.461955804819513E-2</v>
      </c>
      <c r="AJ47" s="79">
        <f t="shared" si="13"/>
        <v>1.458555660179954E-2</v>
      </c>
      <c r="AK47" s="79">
        <f t="shared" si="13"/>
        <v>2.3383287344157917E-2</v>
      </c>
      <c r="AL47" s="79">
        <f t="shared" si="13"/>
        <v>1.4259620291258325E-2</v>
      </c>
      <c r="AM47" s="85">
        <f t="shared" si="13"/>
        <v>7.9956725095073657E-3</v>
      </c>
    </row>
    <row r="48" spans="1:39" x14ac:dyDescent="0.25">
      <c r="A48" s="1" t="s">
        <v>82</v>
      </c>
      <c r="B48" t="s">
        <v>83</v>
      </c>
      <c r="C48" s="75">
        <f t="shared" si="1"/>
        <v>592127.97833333339</v>
      </c>
      <c r="D48" s="76">
        <f t="shared" si="2"/>
        <v>692811.60333333339</v>
      </c>
      <c r="E48" s="76">
        <f t="shared" si="3"/>
        <v>463519.31666666671</v>
      </c>
      <c r="F48" s="76">
        <f t="shared" si="4"/>
        <v>551960.87333333341</v>
      </c>
      <c r="G48" s="76">
        <f t="shared" si="5"/>
        <v>660220.12</v>
      </c>
      <c r="H48" s="106">
        <f t="shared" si="6"/>
        <v>-0.33095907395815793</v>
      </c>
      <c r="I48" s="189">
        <v>576127.71</v>
      </c>
      <c r="J48" s="189">
        <v>798215.68000000005</v>
      </c>
      <c r="K48" s="189">
        <v>704091.42</v>
      </c>
      <c r="L48" s="189">
        <v>284447.55</v>
      </c>
      <c r="M48" s="189">
        <v>247789.72</v>
      </c>
      <c r="N48" s="189">
        <v>858320.68</v>
      </c>
      <c r="O48" s="189">
        <v>660697.02</v>
      </c>
      <c r="P48" s="189">
        <v>482869.98</v>
      </c>
      <c r="Q48" s="189">
        <v>512315.62</v>
      </c>
      <c r="R48" s="189">
        <v>512162.02</v>
      </c>
      <c r="S48" s="189">
        <v>822974.23</v>
      </c>
      <c r="T48" s="190">
        <v>645524.1100000001</v>
      </c>
      <c r="U48" s="79"/>
      <c r="V48" s="78">
        <f t="shared" si="7"/>
        <v>2.4862960446204885</v>
      </c>
      <c r="W48" s="79">
        <f t="shared" si="8"/>
        <v>2.8150028171226888</v>
      </c>
      <c r="X48" s="79">
        <f t="shared" si="9"/>
        <v>1.8818508764688449</v>
      </c>
      <c r="Y48" s="79">
        <f t="shared" si="10"/>
        <v>2.3864140866058783</v>
      </c>
      <c r="Z48" s="79">
        <f t="shared" si="11"/>
        <v>2.8841992171573021</v>
      </c>
      <c r="AA48" s="79">
        <f t="shared" si="12"/>
        <v>0.20859126391573055</v>
      </c>
      <c r="AB48" s="105">
        <f t="shared" si="14"/>
        <v>2.339443408982933</v>
      </c>
      <c r="AC48" s="79">
        <f t="shared" si="13"/>
        <v>3.2415376493425274</v>
      </c>
      <c r="AD48" s="79">
        <f t="shared" si="13"/>
        <v>2.8641511782580578</v>
      </c>
      <c r="AE48" s="79">
        <f t="shared" si="13"/>
        <v>1.1572411085525511</v>
      </c>
      <c r="AF48" s="79">
        <f t="shared" si="13"/>
        <v>1.0070173898554435</v>
      </c>
      <c r="AG48" s="79">
        <f t="shared" si="13"/>
        <v>3.4739979762820257</v>
      </c>
      <c r="AH48" s="79">
        <f t="shared" si="13"/>
        <v>2.8790548360670027</v>
      </c>
      <c r="AI48" s="79">
        <f t="shared" si="13"/>
        <v>2.0547396416215964</v>
      </c>
      <c r="AJ48" s="79">
        <f t="shared" si="13"/>
        <v>2.2333630640998816</v>
      </c>
      <c r="AK48" s="79">
        <f t="shared" si="13"/>
        <v>2.2396743878920926</v>
      </c>
      <c r="AL48" s="79">
        <f t="shared" si="13"/>
        <v>3.5893695072858196</v>
      </c>
      <c r="AM48" s="85">
        <f t="shared" si="13"/>
        <v>2.8217166149407706</v>
      </c>
    </row>
    <row r="49" spans="1:39" x14ac:dyDescent="0.25">
      <c r="A49" s="1" t="s">
        <v>84</v>
      </c>
      <c r="B49" t="s">
        <v>85</v>
      </c>
      <c r="C49" s="75">
        <f t="shared" si="1"/>
        <v>99533.870833333334</v>
      </c>
      <c r="D49" s="76">
        <f t="shared" si="2"/>
        <v>104018.67</v>
      </c>
      <c r="E49" s="76">
        <f t="shared" si="3"/>
        <v>111165.40333333334</v>
      </c>
      <c r="F49" s="76">
        <f t="shared" si="4"/>
        <v>112882.14000000001</v>
      </c>
      <c r="G49" s="76">
        <f t="shared" si="5"/>
        <v>70069.27</v>
      </c>
      <c r="H49" s="106">
        <f t="shared" si="6"/>
        <v>6.8706255649426562E-2</v>
      </c>
      <c r="I49" s="189">
        <v>270679.37</v>
      </c>
      <c r="J49" s="189">
        <v>46541.279999999999</v>
      </c>
      <c r="K49" s="189">
        <v>-5164.6400000000003</v>
      </c>
      <c r="L49" s="189">
        <v>111522.33</v>
      </c>
      <c r="M49" s="189">
        <v>92854.58</v>
      </c>
      <c r="N49" s="189">
        <v>129119.3</v>
      </c>
      <c r="O49" s="189">
        <v>139233.4</v>
      </c>
      <c r="P49" s="189">
        <v>118141.3</v>
      </c>
      <c r="Q49" s="189">
        <v>81271.72</v>
      </c>
      <c r="R49" s="189">
        <v>178410.91</v>
      </c>
      <c r="S49" s="189">
        <v>15559.76</v>
      </c>
      <c r="T49" s="190">
        <v>16237.14</v>
      </c>
      <c r="U49" s="79"/>
      <c r="V49" s="78">
        <f t="shared" si="7"/>
        <v>0.41793443041695244</v>
      </c>
      <c r="W49" s="79">
        <f t="shared" si="8"/>
        <v>0.42264426241497843</v>
      </c>
      <c r="X49" s="79">
        <f t="shared" si="9"/>
        <v>0.45132253214440859</v>
      </c>
      <c r="Y49" s="79">
        <f t="shared" si="10"/>
        <v>0.48804823319339546</v>
      </c>
      <c r="Z49" s="79">
        <f t="shared" si="11"/>
        <v>0.30610053762188233</v>
      </c>
      <c r="AA49" s="79">
        <f t="shared" si="12"/>
        <v>-0.37280679079810131</v>
      </c>
      <c r="AB49" s="105">
        <f t="shared" si="14"/>
        <v>1.0991296844481802</v>
      </c>
      <c r="AC49" s="79">
        <f t="shared" si="13"/>
        <v>0.18900319193002119</v>
      </c>
      <c r="AD49" s="79">
        <f t="shared" si="13"/>
        <v>-2.1009075414210692E-2</v>
      </c>
      <c r="AE49" s="79">
        <f t="shared" si="13"/>
        <v>0.45371536790372585</v>
      </c>
      <c r="AF49" s="79">
        <f t="shared" si="13"/>
        <v>0.37736100104444797</v>
      </c>
      <c r="AG49" s="79">
        <f t="shared" si="13"/>
        <v>0.52260209657182177</v>
      </c>
      <c r="AH49" s="79">
        <f t="shared" si="13"/>
        <v>0.60672378030712382</v>
      </c>
      <c r="AI49" s="79">
        <f t="shared" si="13"/>
        <v>0.50272251843593485</v>
      </c>
      <c r="AJ49" s="79">
        <f t="shared" si="13"/>
        <v>0.35429186719676364</v>
      </c>
      <c r="AK49" s="79">
        <f t="shared" si="13"/>
        <v>0.78018738220284511</v>
      </c>
      <c r="AL49" s="79">
        <f t="shared" si="13"/>
        <v>6.7863276939650469E-2</v>
      </c>
      <c r="AM49" s="85">
        <f t="shared" si="13"/>
        <v>7.0975827250076493E-2</v>
      </c>
    </row>
    <row r="50" spans="1:39" x14ac:dyDescent="0.25">
      <c r="A50" s="1" t="s">
        <v>86</v>
      </c>
      <c r="B50" t="s">
        <v>87</v>
      </c>
      <c r="C50" s="75">
        <f t="shared" si="1"/>
        <v>6165604.9833333334</v>
      </c>
      <c r="D50" s="76">
        <f t="shared" si="2"/>
        <v>6014061.3166666664</v>
      </c>
      <c r="E50" s="76">
        <f t="shared" si="3"/>
        <v>5724642.1133333333</v>
      </c>
      <c r="F50" s="76">
        <f t="shared" si="4"/>
        <v>6858176.5799999991</v>
      </c>
      <c r="G50" s="76">
        <f t="shared" si="5"/>
        <v>6065539.9233333329</v>
      </c>
      <c r="H50" s="106">
        <f t="shared" si="6"/>
        <v>-4.8123753333088007E-2</v>
      </c>
      <c r="I50" s="189">
        <v>5116299.8099999996</v>
      </c>
      <c r="J50" s="189">
        <v>6358549.8599999994</v>
      </c>
      <c r="K50" s="189">
        <v>6567334.2800000003</v>
      </c>
      <c r="L50" s="189">
        <v>6719901.3399999999</v>
      </c>
      <c r="M50" s="189">
        <v>5234208.9099999992</v>
      </c>
      <c r="N50" s="189">
        <v>5219816.09</v>
      </c>
      <c r="O50" s="189">
        <v>7000997.04</v>
      </c>
      <c r="P50" s="189">
        <v>7743131.4699999997</v>
      </c>
      <c r="Q50" s="189">
        <v>5830401.2299999995</v>
      </c>
      <c r="R50" s="189">
        <v>6495938.3899999997</v>
      </c>
      <c r="S50" s="189">
        <v>5701258.5800000001</v>
      </c>
      <c r="T50" s="190">
        <v>5999422.7999999998</v>
      </c>
      <c r="U50" s="79"/>
      <c r="V50" s="78">
        <f t="shared" si="7"/>
        <v>25.888861603706246</v>
      </c>
      <c r="W50" s="79">
        <f t="shared" si="8"/>
        <v>24.436079689358046</v>
      </c>
      <c r="X50" s="79">
        <f t="shared" si="9"/>
        <v>23.24158323307589</v>
      </c>
      <c r="Y50" s="79">
        <f t="shared" si="10"/>
        <v>29.651466235467563</v>
      </c>
      <c r="Z50" s="79">
        <f t="shared" si="11"/>
        <v>26.497564931093532</v>
      </c>
      <c r="AA50" s="79">
        <f t="shared" si="12"/>
        <v>-0.10636577899144482</v>
      </c>
      <c r="AB50" s="105">
        <f t="shared" si="14"/>
        <v>20.775417778265052</v>
      </c>
      <c r="AC50" s="79">
        <f t="shared" si="13"/>
        <v>25.821941716819762</v>
      </c>
      <c r="AD50" s="79">
        <f t="shared" si="13"/>
        <v>26.715051031408013</v>
      </c>
      <c r="AE50" s="79">
        <f t="shared" si="13"/>
        <v>27.339121310995207</v>
      </c>
      <c r="AF50" s="79">
        <f t="shared" si="13"/>
        <v>21.271824329541619</v>
      </c>
      <c r="AG50" s="79">
        <f t="shared" si="13"/>
        <v>21.126871291536812</v>
      </c>
      <c r="AH50" s="79">
        <f t="shared" si="13"/>
        <v>30.507560614247616</v>
      </c>
      <c r="AI50" s="79">
        <f t="shared" si="13"/>
        <v>32.949074990532033</v>
      </c>
      <c r="AJ50" s="79">
        <f t="shared" si="13"/>
        <v>25.416759215665756</v>
      </c>
      <c r="AK50" s="79">
        <f t="shared" si="13"/>
        <v>28.406610153185497</v>
      </c>
      <c r="AL50" s="79">
        <f t="shared" si="13"/>
        <v>24.865813477784901</v>
      </c>
      <c r="AM50" s="85">
        <f t="shared" si="13"/>
        <v>26.224692048782618</v>
      </c>
    </row>
    <row r="51" spans="1:39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79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7">
        <f>AVERAGE(I52:T52)</f>
        <v>84336256.705833331</v>
      </c>
      <c r="D52" s="101">
        <f>IF(I52=" "," ",IFERROR(AVERAGE($I52:$K52),0))</f>
        <v>82419468.769999996</v>
      </c>
      <c r="E52" s="101">
        <f>IF(L52=" "," ",IFERROR(AVERAGE($L52:$N52),0))</f>
        <v>74882014.063333333</v>
      </c>
      <c r="F52" s="101">
        <f>IF(O52=" "," ",IFERROR(AVERAGE($O52:$Q52),0))</f>
        <v>90022365.576666668</v>
      </c>
      <c r="G52" s="101">
        <f>IF(R52&lt;D206," ",IFERROR(AVERAGE($R52:$T52),0))</f>
        <v>90021178.413333341</v>
      </c>
      <c r="H52" s="108">
        <f>IFERROR((E52-D52)/D52,0)</f>
        <v>-9.1452357302868645E-2</v>
      </c>
      <c r="I52" s="101">
        <f t="shared" ref="I52:Q52" si="15">SUM(I17:I51)</f>
        <v>74326827.849999994</v>
      </c>
      <c r="J52" s="101">
        <f t="shared" si="15"/>
        <v>84461598.989999995</v>
      </c>
      <c r="K52" s="101">
        <f t="shared" si="15"/>
        <v>88469979.470000014</v>
      </c>
      <c r="L52" s="101">
        <f t="shared" si="15"/>
        <v>79981588.690000013</v>
      </c>
      <c r="M52" s="101">
        <f t="shared" si="15"/>
        <v>71453206.899999991</v>
      </c>
      <c r="N52" s="101">
        <f t="shared" si="15"/>
        <v>73211246.600000009</v>
      </c>
      <c r="O52" s="101">
        <f t="shared" si="15"/>
        <v>92754100.980000004</v>
      </c>
      <c r="P52" s="101">
        <f t="shared" si="15"/>
        <v>92099924.329999983</v>
      </c>
      <c r="Q52" s="101">
        <f t="shared" si="15"/>
        <v>85213071.420000032</v>
      </c>
      <c r="R52" s="101">
        <v>93502883.109999999</v>
      </c>
      <c r="S52" s="101">
        <v>90130967.909999996</v>
      </c>
      <c r="T52" s="109">
        <v>86429684.220000014</v>
      </c>
      <c r="U52" s="79"/>
      <c r="V52" s="110">
        <f t="shared" ref="V52" si="16">AVERAGE(I52:T52)/V$14</f>
        <v>354.12091496843817</v>
      </c>
      <c r="W52" s="111">
        <f t="shared" si="8"/>
        <v>334.88330111249257</v>
      </c>
      <c r="X52" s="111">
        <f t="shared" si="9"/>
        <v>304.01491098627611</v>
      </c>
      <c r="Y52" s="111">
        <f t="shared" si="10"/>
        <v>389.21353251791737</v>
      </c>
      <c r="Z52" s="111">
        <f t="shared" si="11"/>
        <v>393.26128429305345</v>
      </c>
      <c r="AA52" s="112">
        <f t="shared" si="12"/>
        <v>1.0399822814356386E-2</v>
      </c>
      <c r="AB52" s="111">
        <f t="shared" ref="AB52:AM52" si="17">SUM(AB17:AB51)</f>
        <v>301.81399801841098</v>
      </c>
      <c r="AC52" s="111">
        <f t="shared" si="17"/>
        <v>342.99683645622667</v>
      </c>
      <c r="AD52" s="111">
        <f t="shared" si="17"/>
        <v>359.88422631178577</v>
      </c>
      <c r="AE52" s="111">
        <f t="shared" si="17"/>
        <v>325.39560407326343</v>
      </c>
      <c r="AF52" s="111">
        <f t="shared" si="17"/>
        <v>290.38582354925364</v>
      </c>
      <c r="AG52" s="111">
        <f t="shared" si="17"/>
        <v>296.31783138381832</v>
      </c>
      <c r="AH52" s="111">
        <f t="shared" si="17"/>
        <v>404.18548125359496</v>
      </c>
      <c r="AI52" s="111">
        <f t="shared" si="17"/>
        <v>391.90956851614663</v>
      </c>
      <c r="AJ52" s="111">
        <f t="shared" si="17"/>
        <v>371.47359724837833</v>
      </c>
      <c r="AK52" s="111">
        <f t="shared" si="17"/>
        <v>408.88625926525191</v>
      </c>
      <c r="AL52" s="111">
        <f t="shared" si="17"/>
        <v>393.10264657778009</v>
      </c>
      <c r="AM52" s="113">
        <f t="shared" si="17"/>
        <v>377.80165327621643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>
        <f t="shared" ref="C54:C85" si="18">AVERAGE(I54:T54)</f>
        <v>2197798.17</v>
      </c>
      <c r="D54" s="76">
        <f t="shared" ref="D54:D85" si="19">IF(I54=" "," ",IFERROR(AVERAGE($I54:$K54),0))</f>
        <v>2552294.6233333331</v>
      </c>
      <c r="E54" s="76">
        <f t="shared" ref="E54:E85" si="20">IF(L54=" "," ",IFERROR(AVERAGE($L54:$N54),0))</f>
        <v>1852774.3366666667</v>
      </c>
      <c r="F54" s="76">
        <f t="shared" ref="F54:F85" si="21">IF(O54=" "," ",IFERROR(AVERAGE($O54:$Q54),0))</f>
        <v>2163719.8866666667</v>
      </c>
      <c r="G54" s="76">
        <f t="shared" ref="G54:G85" si="22">IF(R54&lt;D208," ",IFERROR(AVERAGE($R54:$T54),0))</f>
        <v>2222403.8333333335</v>
      </c>
      <c r="H54" s="103">
        <f t="shared" ref="H54:H85" si="23">IFERROR((E54-D54)/D54,0)</f>
        <v>-0.27407505398145726</v>
      </c>
      <c r="I54" s="189">
        <v>2163927.0399999996</v>
      </c>
      <c r="J54" s="189">
        <v>2637151.15</v>
      </c>
      <c r="K54" s="189">
        <v>2855805.6799999997</v>
      </c>
      <c r="L54" s="189">
        <v>903285.66999999993</v>
      </c>
      <c r="M54" s="189">
        <v>1642374.88</v>
      </c>
      <c r="N54" s="189">
        <v>3012662.4600000004</v>
      </c>
      <c r="O54" s="189">
        <v>2909235.96</v>
      </c>
      <c r="P54" s="189">
        <v>1149391.8999999999</v>
      </c>
      <c r="Q54" s="189">
        <v>2432531.8000000003</v>
      </c>
      <c r="R54" s="189">
        <v>1908727.19</v>
      </c>
      <c r="S54" s="189">
        <v>2481371.64</v>
      </c>
      <c r="T54" s="190">
        <v>2277112.67</v>
      </c>
      <c r="U54" s="79"/>
      <c r="V54" s="78">
        <f t="shared" ref="V54:V85" si="24">AVERAGE(I54:T54)/V$14</f>
        <v>9.2283713941803018</v>
      </c>
      <c r="W54" s="79">
        <f t="shared" si="8"/>
        <v>10.370375611843833</v>
      </c>
      <c r="X54" s="79">
        <f t="shared" si="9"/>
        <v>7.522113715624327</v>
      </c>
      <c r="Y54" s="79">
        <f t="shared" si="10"/>
        <v>9.3548870336182528</v>
      </c>
      <c r="Z54" s="79">
        <f t="shared" si="11"/>
        <v>9.7086641290292519</v>
      </c>
      <c r="AA54" s="79">
        <f t="shared" ref="AA54" si="25">IFERROR((Z54-Y54)/Y54,0)</f>
        <v>3.7817356226712909E-2</v>
      </c>
      <c r="AB54" s="105">
        <f t="shared" ref="AB54:AM75" si="26">IFERROR(I54/I$14,0)</f>
        <v>8.7869143653026978</v>
      </c>
      <c r="AC54" s="79">
        <f t="shared" si="26"/>
        <v>10.709417208807452</v>
      </c>
      <c r="AD54" s="79">
        <f t="shared" si="26"/>
        <v>11.617041439374523</v>
      </c>
      <c r="AE54" s="79">
        <f t="shared" si="26"/>
        <v>3.6749105769778434</v>
      </c>
      <c r="AF54" s="79">
        <f t="shared" si="26"/>
        <v>6.6746112987324384</v>
      </c>
      <c r="AG54" s="79">
        <f t="shared" si="26"/>
        <v>12.193558343789212</v>
      </c>
      <c r="AH54" s="79">
        <f t="shared" si="26"/>
        <v>12.677293231772149</v>
      </c>
      <c r="AI54" s="79">
        <f t="shared" si="26"/>
        <v>4.8909669238265039</v>
      </c>
      <c r="AJ54" s="79">
        <f t="shared" si="26"/>
        <v>10.60425734114529</v>
      </c>
      <c r="AK54" s="79">
        <f t="shared" si="26"/>
        <v>8.3468262658684509</v>
      </c>
      <c r="AL54" s="79">
        <f t="shared" si="26"/>
        <v>10.822404124196947</v>
      </c>
      <c r="AM54" s="85">
        <f t="shared" si="26"/>
        <v>9.9537206364470858</v>
      </c>
    </row>
    <row r="55" spans="1:39" x14ac:dyDescent="0.25">
      <c r="A55" s="1" t="s">
        <v>91</v>
      </c>
      <c r="B55" t="s">
        <v>92</v>
      </c>
      <c r="C55" s="75">
        <f t="shared" si="18"/>
        <v>162201.25833333333</v>
      </c>
      <c r="D55" s="76">
        <f t="shared" si="19"/>
        <v>195706.35666666666</v>
      </c>
      <c r="E55" s="76">
        <f t="shared" si="20"/>
        <v>173306.98333333334</v>
      </c>
      <c r="F55" s="76">
        <f t="shared" si="21"/>
        <v>165278.13</v>
      </c>
      <c r="G55" s="76">
        <f t="shared" si="22"/>
        <v>114513.56333333334</v>
      </c>
      <c r="H55" s="103">
        <f t="shared" si="23"/>
        <v>-0.11445398971625971</v>
      </c>
      <c r="I55" s="189">
        <v>211660.3</v>
      </c>
      <c r="J55" s="189">
        <v>240467.52</v>
      </c>
      <c r="K55" s="189">
        <v>134991.25</v>
      </c>
      <c r="L55" s="189">
        <v>167410.22</v>
      </c>
      <c r="M55" s="189">
        <v>130041.74</v>
      </c>
      <c r="N55" s="189">
        <v>222468.99</v>
      </c>
      <c r="O55" s="189">
        <v>197952.61</v>
      </c>
      <c r="P55" s="189">
        <v>134666.23999999999</v>
      </c>
      <c r="Q55" s="189">
        <v>163215.54</v>
      </c>
      <c r="R55" s="189">
        <v>155782.71</v>
      </c>
      <c r="S55" s="189">
        <v>130752.33</v>
      </c>
      <c r="T55" s="190">
        <v>57005.65</v>
      </c>
      <c r="U55" s="79"/>
      <c r="V55" s="78">
        <f t="shared" si="24"/>
        <v>0.68106956905118476</v>
      </c>
      <c r="W55" s="79">
        <f t="shared" si="8"/>
        <v>0.79518579465884376</v>
      </c>
      <c r="X55" s="79">
        <f t="shared" si="9"/>
        <v>0.70361231292231619</v>
      </c>
      <c r="Y55" s="79">
        <f t="shared" si="10"/>
        <v>0.71458336395826938</v>
      </c>
      <c r="Z55" s="79">
        <f t="shared" si="11"/>
        <v>0.50025729255250984</v>
      </c>
      <c r="AA55" s="79">
        <f t="shared" si="12"/>
        <v>-0.29993151564367493</v>
      </c>
      <c r="AB55" s="105">
        <f t="shared" si="26"/>
        <v>0.85947487889160945</v>
      </c>
      <c r="AC55" s="79">
        <f t="shared" si="26"/>
        <v>0.97653371019224677</v>
      </c>
      <c r="AD55" s="79">
        <f t="shared" si="26"/>
        <v>0.54912662867277662</v>
      </c>
      <c r="AE55" s="79">
        <f t="shared" si="26"/>
        <v>0.68108861748264837</v>
      </c>
      <c r="AF55" s="79">
        <f t="shared" si="26"/>
        <v>0.52848961444833231</v>
      </c>
      <c r="AG55" s="79">
        <f t="shared" si="26"/>
        <v>0.900428987736269</v>
      </c>
      <c r="AH55" s="79">
        <f t="shared" si="26"/>
        <v>0.86259874326750441</v>
      </c>
      <c r="AI55" s="79">
        <f t="shared" si="26"/>
        <v>0.57304051437641212</v>
      </c>
      <c r="AJ55" s="79">
        <f t="shared" si="26"/>
        <v>0.71151365348399254</v>
      </c>
      <c r="AK55" s="79">
        <f t="shared" si="26"/>
        <v>0.68123471096787169</v>
      </c>
      <c r="AL55" s="79">
        <f t="shared" si="26"/>
        <v>0.57027110837792927</v>
      </c>
      <c r="AM55" s="85">
        <f t="shared" si="26"/>
        <v>0.24918324080954671</v>
      </c>
    </row>
    <row r="56" spans="1:39" x14ac:dyDescent="0.25">
      <c r="A56" s="1" t="s">
        <v>93</v>
      </c>
      <c r="B56" t="s">
        <v>94</v>
      </c>
      <c r="C56" s="75">
        <f t="shared" si="18"/>
        <v>0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03">
        <f t="shared" si="23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190">
        <v>0</v>
      </c>
      <c r="U56" s="79"/>
      <c r="V56" s="78">
        <f t="shared" si="24"/>
        <v>0</v>
      </c>
      <c r="W56" s="79">
        <f t="shared" si="8"/>
        <v>0</v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79">
        <f t="shared" si="12"/>
        <v>0</v>
      </c>
      <c r="AB56" s="105">
        <f t="shared" si="26"/>
        <v>0</v>
      </c>
      <c r="AC56" s="79">
        <f t="shared" si="26"/>
        <v>0</v>
      </c>
      <c r="AD56" s="79">
        <f t="shared" si="26"/>
        <v>0</v>
      </c>
      <c r="AE56" s="79">
        <f t="shared" si="26"/>
        <v>0</v>
      </c>
      <c r="AF56" s="79">
        <f t="shared" si="26"/>
        <v>0</v>
      </c>
      <c r="AG56" s="79">
        <f t="shared" si="26"/>
        <v>0</v>
      </c>
      <c r="AH56" s="79">
        <f t="shared" si="26"/>
        <v>0</v>
      </c>
      <c r="AI56" s="79">
        <f t="shared" si="26"/>
        <v>0</v>
      </c>
      <c r="AJ56" s="79">
        <f t="shared" si="26"/>
        <v>0</v>
      </c>
      <c r="AK56" s="79">
        <f t="shared" si="26"/>
        <v>0</v>
      </c>
      <c r="AL56" s="79">
        <f t="shared" si="26"/>
        <v>0</v>
      </c>
      <c r="AM56" s="85">
        <f t="shared" si="26"/>
        <v>0</v>
      </c>
    </row>
    <row r="57" spans="1:39" x14ac:dyDescent="0.25">
      <c r="A57" s="1" t="s">
        <v>95</v>
      </c>
      <c r="B57" t="s">
        <v>96</v>
      </c>
      <c r="C57" s="75">
        <f t="shared" si="18"/>
        <v>17103.7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68414.8</v>
      </c>
      <c r="H57" s="103">
        <f t="shared" si="23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>
        <v>44014.5</v>
      </c>
      <c r="S57" s="189">
        <v>69612</v>
      </c>
      <c r="T57" s="190">
        <v>91617.9</v>
      </c>
      <c r="U57" s="79"/>
      <c r="V57" s="78">
        <f t="shared" si="24"/>
        <v>7.1817011211107534E-2</v>
      </c>
      <c r="W57" s="79">
        <f t="shared" si="8"/>
        <v>0</v>
      </c>
      <c r="X57" s="79">
        <f t="shared" si="9"/>
        <v>0</v>
      </c>
      <c r="Y57" s="79">
        <f t="shared" si="10"/>
        <v>0</v>
      </c>
      <c r="Z57" s="79">
        <f t="shared" si="11"/>
        <v>0.29887291620554279</v>
      </c>
      <c r="AA57" s="79">
        <f t="shared" si="12"/>
        <v>0</v>
      </c>
      <c r="AB57" s="105">
        <f t="shared" si="26"/>
        <v>0</v>
      </c>
      <c r="AC57" s="79">
        <f t="shared" si="26"/>
        <v>0</v>
      </c>
      <c r="AD57" s="79">
        <f t="shared" si="26"/>
        <v>0</v>
      </c>
      <c r="AE57" s="79">
        <f t="shared" si="26"/>
        <v>0</v>
      </c>
      <c r="AF57" s="79">
        <f t="shared" si="26"/>
        <v>0</v>
      </c>
      <c r="AG57" s="79">
        <f t="shared" si="26"/>
        <v>0</v>
      </c>
      <c r="AH57" s="79">
        <f t="shared" si="26"/>
        <v>0</v>
      </c>
      <c r="AI57" s="79">
        <f t="shared" si="26"/>
        <v>0</v>
      </c>
      <c r="AJ57" s="79">
        <f t="shared" si="26"/>
        <v>0</v>
      </c>
      <c r="AK57" s="79">
        <f t="shared" si="26"/>
        <v>0.19247453832261224</v>
      </c>
      <c r="AL57" s="79">
        <f t="shared" si="26"/>
        <v>0.30360998076595969</v>
      </c>
      <c r="AM57" s="85">
        <f t="shared" si="26"/>
        <v>0.40048039515670758</v>
      </c>
    </row>
    <row r="58" spans="1:39" x14ac:dyDescent="0.25">
      <c r="A58" s="1" t="s">
        <v>97</v>
      </c>
      <c r="B58" t="s">
        <v>98</v>
      </c>
      <c r="C58" s="75">
        <f t="shared" si="18"/>
        <v>711745.64083333325</v>
      </c>
      <c r="D58" s="76">
        <f t="shared" si="19"/>
        <v>812684.5199999999</v>
      </c>
      <c r="E58" s="76">
        <f t="shared" si="20"/>
        <v>667492.59333333327</v>
      </c>
      <c r="F58" s="76">
        <f t="shared" si="21"/>
        <v>800595.35333333339</v>
      </c>
      <c r="G58" s="76">
        <f t="shared" si="22"/>
        <v>566210.09666666668</v>
      </c>
      <c r="H58" s="106">
        <f t="shared" si="23"/>
        <v>-0.17865718257641558</v>
      </c>
      <c r="I58" s="189">
        <v>896889.92999999993</v>
      </c>
      <c r="J58" s="189">
        <v>776900.70000000007</v>
      </c>
      <c r="K58" s="189">
        <v>764262.92999999993</v>
      </c>
      <c r="L58" s="189">
        <v>640252.87999999989</v>
      </c>
      <c r="M58" s="189">
        <v>632443.01</v>
      </c>
      <c r="N58" s="189">
        <v>729781.89</v>
      </c>
      <c r="O58" s="189">
        <v>923732.59000000008</v>
      </c>
      <c r="P58" s="189">
        <v>786394.15</v>
      </c>
      <c r="Q58" s="189">
        <v>691659.32</v>
      </c>
      <c r="R58" s="189">
        <v>747545.76</v>
      </c>
      <c r="S58" s="189">
        <v>436921.43</v>
      </c>
      <c r="T58" s="190">
        <v>514163.1</v>
      </c>
      <c r="U58" s="79"/>
      <c r="V58" s="78">
        <f t="shared" si="24"/>
        <v>2.9885606428541434</v>
      </c>
      <c r="W58" s="79">
        <f t="shared" si="8"/>
        <v>3.3020653843340888</v>
      </c>
      <c r="X58" s="79">
        <f t="shared" si="9"/>
        <v>2.7099658560812845</v>
      </c>
      <c r="Y58" s="79">
        <f t="shared" si="10"/>
        <v>3.4613903288613725</v>
      </c>
      <c r="Z58" s="79">
        <f t="shared" si="11"/>
        <v>2.4735124969420208</v>
      </c>
      <c r="AA58" s="79">
        <f t="shared" si="12"/>
        <v>-0.28539914255908694</v>
      </c>
      <c r="AB58" s="105">
        <f t="shared" si="26"/>
        <v>3.6419411857861586</v>
      </c>
      <c r="AC58" s="79">
        <f t="shared" si="26"/>
        <v>3.1549779488803882</v>
      </c>
      <c r="AD58" s="79">
        <f t="shared" si="26"/>
        <v>3.1089209572507714</v>
      </c>
      <c r="AE58" s="79">
        <f t="shared" si="26"/>
        <v>2.6047928787052776</v>
      </c>
      <c r="AF58" s="79">
        <f t="shared" si="26"/>
        <v>2.5702483103920541</v>
      </c>
      <c r="AG58" s="79">
        <f t="shared" si="26"/>
        <v>2.9537454567531469</v>
      </c>
      <c r="AH58" s="79">
        <f t="shared" si="26"/>
        <v>4.0252592337592166</v>
      </c>
      <c r="AI58" s="79">
        <f t="shared" si="26"/>
        <v>3.3463153661868148</v>
      </c>
      <c r="AJ58" s="79">
        <f t="shared" si="26"/>
        <v>3.0151850108111877</v>
      </c>
      <c r="AK58" s="79">
        <f t="shared" si="26"/>
        <v>3.2690028293182087</v>
      </c>
      <c r="AL58" s="79">
        <f t="shared" si="26"/>
        <v>1.905615511097736</v>
      </c>
      <c r="AM58" s="85">
        <f t="shared" si="26"/>
        <v>2.2475110372863574</v>
      </c>
    </row>
    <row r="59" spans="1:39" x14ac:dyDescent="0.25">
      <c r="A59" s="1" t="s">
        <v>99</v>
      </c>
      <c r="B59" t="s">
        <v>100</v>
      </c>
      <c r="C59" s="75">
        <f t="shared" si="18"/>
        <v>427091.76583333337</v>
      </c>
      <c r="D59" s="76">
        <f t="shared" si="19"/>
        <v>397009.09333333332</v>
      </c>
      <c r="E59" s="76">
        <f t="shared" si="20"/>
        <v>490530.42</v>
      </c>
      <c r="F59" s="76">
        <f t="shared" si="21"/>
        <v>364166.18</v>
      </c>
      <c r="G59" s="76">
        <f t="shared" si="22"/>
        <v>456661.37000000005</v>
      </c>
      <c r="H59" s="106">
        <f t="shared" si="23"/>
        <v>0.23556469672130431</v>
      </c>
      <c r="I59" s="189">
        <v>340764.09</v>
      </c>
      <c r="J59" s="189">
        <v>374636.11000000004</v>
      </c>
      <c r="K59" s="189">
        <v>475627.08</v>
      </c>
      <c r="L59" s="189">
        <v>644035.89</v>
      </c>
      <c r="M59" s="189">
        <v>351491.8</v>
      </c>
      <c r="N59" s="189">
        <v>476063.57</v>
      </c>
      <c r="O59" s="189">
        <v>431970.35</v>
      </c>
      <c r="P59" s="189">
        <v>385015.15</v>
      </c>
      <c r="Q59" s="189">
        <v>275513.03999999998</v>
      </c>
      <c r="R59" s="189">
        <v>529737.92000000004</v>
      </c>
      <c r="S59" s="189">
        <v>424538.79000000004</v>
      </c>
      <c r="T59" s="190">
        <v>415707.39999999997</v>
      </c>
      <c r="U59" s="79"/>
      <c r="V59" s="78">
        <f t="shared" si="24"/>
        <v>1.793322739233278</v>
      </c>
      <c r="W59" s="79">
        <f t="shared" si="8"/>
        <v>1.6131105639392043</v>
      </c>
      <c r="X59" s="79">
        <f t="shared" si="9"/>
        <v>1.9915137678619519</v>
      </c>
      <c r="Y59" s="79">
        <f t="shared" si="10"/>
        <v>1.5744799021154985</v>
      </c>
      <c r="Z59" s="79">
        <f t="shared" si="11"/>
        <v>1.9949443010915531</v>
      </c>
      <c r="AA59" s="79">
        <f t="shared" si="12"/>
        <v>0.26704970854890642</v>
      </c>
      <c r="AB59" s="105">
        <f t="shared" si="26"/>
        <v>1.3837180377395266</v>
      </c>
      <c r="AC59" s="79">
        <f t="shared" si="26"/>
        <v>1.5213896266335292</v>
      </c>
      <c r="AD59" s="79">
        <f t="shared" si="26"/>
        <v>1.9347883284722307</v>
      </c>
      <c r="AE59" s="79">
        <f t="shared" si="26"/>
        <v>2.6201836060504968</v>
      </c>
      <c r="AF59" s="79">
        <f t="shared" si="26"/>
        <v>1.4284626294891958</v>
      </c>
      <c r="AG59" s="79">
        <f t="shared" si="26"/>
        <v>1.9268368073825233</v>
      </c>
      <c r="AH59" s="79">
        <f t="shared" si="26"/>
        <v>1.882354978996357</v>
      </c>
      <c r="AI59" s="79">
        <f t="shared" si="26"/>
        <v>1.6383414254286117</v>
      </c>
      <c r="AJ59" s="79">
        <f t="shared" si="26"/>
        <v>1.201057752667922</v>
      </c>
      <c r="AK59" s="79">
        <f t="shared" si="26"/>
        <v>2.3165334511122677</v>
      </c>
      <c r="AL59" s="79">
        <f t="shared" si="26"/>
        <v>1.8516091171968023</v>
      </c>
      <c r="AM59" s="85">
        <f t="shared" si="26"/>
        <v>1.8171412335533503</v>
      </c>
    </row>
    <row r="60" spans="1:39" x14ac:dyDescent="0.25">
      <c r="A60" s="1" t="s">
        <v>101</v>
      </c>
      <c r="B60" t="s">
        <v>102</v>
      </c>
      <c r="C60" s="75">
        <f t="shared" si="18"/>
        <v>0</v>
      </c>
      <c r="D60" s="76">
        <f t="shared" si="19"/>
        <v>0</v>
      </c>
      <c r="E60" s="76">
        <f t="shared" si="20"/>
        <v>0</v>
      </c>
      <c r="F60" s="76">
        <f t="shared" si="21"/>
        <v>0</v>
      </c>
      <c r="G60" s="76">
        <f t="shared" si="22"/>
        <v>0</v>
      </c>
      <c r="H60" s="106">
        <f t="shared" si="23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90">
        <v>0</v>
      </c>
      <c r="U60" s="79"/>
      <c r="V60" s="78">
        <f t="shared" si="24"/>
        <v>0</v>
      </c>
      <c r="W60" s="79">
        <f t="shared" si="8"/>
        <v>0</v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79">
        <f t="shared" si="12"/>
        <v>0</v>
      </c>
      <c r="AB60" s="105">
        <f t="shared" si="26"/>
        <v>0</v>
      </c>
      <c r="AC60" s="79">
        <f t="shared" si="26"/>
        <v>0</v>
      </c>
      <c r="AD60" s="79">
        <f t="shared" si="26"/>
        <v>0</v>
      </c>
      <c r="AE60" s="79">
        <f t="shared" si="26"/>
        <v>0</v>
      </c>
      <c r="AF60" s="79">
        <f t="shared" si="26"/>
        <v>0</v>
      </c>
      <c r="AG60" s="79">
        <f t="shared" si="26"/>
        <v>0</v>
      </c>
      <c r="AH60" s="79">
        <f t="shared" si="26"/>
        <v>0</v>
      </c>
      <c r="AI60" s="79">
        <f t="shared" si="26"/>
        <v>0</v>
      </c>
      <c r="AJ60" s="79">
        <f t="shared" si="26"/>
        <v>0</v>
      </c>
      <c r="AK60" s="79">
        <f t="shared" si="26"/>
        <v>0</v>
      </c>
      <c r="AL60" s="79">
        <f t="shared" si="26"/>
        <v>0</v>
      </c>
      <c r="AM60" s="85">
        <f t="shared" si="26"/>
        <v>0</v>
      </c>
    </row>
    <row r="61" spans="1:39" x14ac:dyDescent="0.25">
      <c r="A61" s="1" t="s">
        <v>103</v>
      </c>
      <c r="B61" t="s">
        <v>104</v>
      </c>
      <c r="C61" s="75">
        <f t="shared" si="18"/>
        <v>0</v>
      </c>
      <c r="D61" s="76">
        <f t="shared" si="19"/>
        <v>0</v>
      </c>
      <c r="E61" s="76">
        <f t="shared" si="20"/>
        <v>0</v>
      </c>
      <c r="F61" s="76">
        <f t="shared" si="21"/>
        <v>0</v>
      </c>
      <c r="G61" s="76">
        <f t="shared" si="22"/>
        <v>0</v>
      </c>
      <c r="H61" s="106">
        <f t="shared" si="23"/>
        <v>0</v>
      </c>
      <c r="I61" s="189">
        <v>0</v>
      </c>
      <c r="J61" s="189">
        <v>0</v>
      </c>
      <c r="K61" s="189">
        <v>0</v>
      </c>
      <c r="L61" s="189">
        <v>0</v>
      </c>
      <c r="M61" s="189">
        <v>0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90">
        <v>0</v>
      </c>
      <c r="U61" s="79"/>
      <c r="V61" s="78">
        <f t="shared" si="24"/>
        <v>0</v>
      </c>
      <c r="W61" s="79">
        <f t="shared" si="8"/>
        <v>0</v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79">
        <f t="shared" si="12"/>
        <v>0</v>
      </c>
      <c r="AB61" s="105">
        <f t="shared" si="26"/>
        <v>0</v>
      </c>
      <c r="AC61" s="79">
        <f t="shared" si="26"/>
        <v>0</v>
      </c>
      <c r="AD61" s="79">
        <f t="shared" si="26"/>
        <v>0</v>
      </c>
      <c r="AE61" s="79">
        <f t="shared" si="26"/>
        <v>0</v>
      </c>
      <c r="AF61" s="79">
        <f t="shared" si="26"/>
        <v>0</v>
      </c>
      <c r="AG61" s="79">
        <f t="shared" si="26"/>
        <v>0</v>
      </c>
      <c r="AH61" s="79">
        <f t="shared" si="26"/>
        <v>0</v>
      </c>
      <c r="AI61" s="79">
        <f t="shared" si="26"/>
        <v>0</v>
      </c>
      <c r="AJ61" s="79">
        <f t="shared" si="26"/>
        <v>0</v>
      </c>
      <c r="AK61" s="79">
        <f t="shared" si="26"/>
        <v>0</v>
      </c>
      <c r="AL61" s="79">
        <f t="shared" si="26"/>
        <v>0</v>
      </c>
      <c r="AM61" s="85">
        <f t="shared" si="26"/>
        <v>0</v>
      </c>
    </row>
    <row r="62" spans="1:39" x14ac:dyDescent="0.25">
      <c r="A62" s="1" t="s">
        <v>105</v>
      </c>
      <c r="B62" t="s">
        <v>106</v>
      </c>
      <c r="C62" s="75">
        <f t="shared" si="18"/>
        <v>0</v>
      </c>
      <c r="D62" s="76">
        <f t="shared" si="19"/>
        <v>0</v>
      </c>
      <c r="E62" s="76">
        <f t="shared" si="20"/>
        <v>0</v>
      </c>
      <c r="F62" s="76">
        <f t="shared" si="21"/>
        <v>0</v>
      </c>
      <c r="G62" s="76">
        <f t="shared" si="22"/>
        <v>0</v>
      </c>
      <c r="H62" s="106">
        <f t="shared" si="23"/>
        <v>0</v>
      </c>
      <c r="I62" s="189">
        <v>0</v>
      </c>
      <c r="J62" s="189">
        <v>0</v>
      </c>
      <c r="K62" s="189">
        <v>0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  <c r="T62" s="190">
        <v>0</v>
      </c>
      <c r="U62" s="79"/>
      <c r="V62" s="78">
        <f t="shared" si="24"/>
        <v>0</v>
      </c>
      <c r="W62" s="79">
        <f t="shared" si="8"/>
        <v>0</v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79">
        <f t="shared" si="12"/>
        <v>0</v>
      </c>
      <c r="AB62" s="105">
        <f t="shared" si="26"/>
        <v>0</v>
      </c>
      <c r="AC62" s="79">
        <f t="shared" si="26"/>
        <v>0</v>
      </c>
      <c r="AD62" s="79">
        <f t="shared" si="26"/>
        <v>0</v>
      </c>
      <c r="AE62" s="79">
        <f t="shared" si="26"/>
        <v>0</v>
      </c>
      <c r="AF62" s="79">
        <f t="shared" si="26"/>
        <v>0</v>
      </c>
      <c r="AG62" s="79">
        <f t="shared" si="26"/>
        <v>0</v>
      </c>
      <c r="AH62" s="79">
        <f t="shared" si="26"/>
        <v>0</v>
      </c>
      <c r="AI62" s="79">
        <f t="shared" si="26"/>
        <v>0</v>
      </c>
      <c r="AJ62" s="79">
        <f t="shared" si="26"/>
        <v>0</v>
      </c>
      <c r="AK62" s="79">
        <f t="shared" si="26"/>
        <v>0</v>
      </c>
      <c r="AL62" s="79">
        <f t="shared" si="26"/>
        <v>0</v>
      </c>
      <c r="AM62" s="85">
        <f t="shared" si="26"/>
        <v>0</v>
      </c>
    </row>
    <row r="63" spans="1:39" x14ac:dyDescent="0.25">
      <c r="A63" s="1" t="s">
        <v>107</v>
      </c>
      <c r="B63" t="s">
        <v>108</v>
      </c>
      <c r="C63" s="75">
        <f t="shared" si="18"/>
        <v>0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06">
        <f t="shared" si="23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>
        <v>0</v>
      </c>
      <c r="S63" s="189">
        <v>0</v>
      </c>
      <c r="T63" s="190">
        <v>0</v>
      </c>
      <c r="U63" s="79"/>
      <c r="V63" s="78">
        <f t="shared" si="24"/>
        <v>0</v>
      </c>
      <c r="W63" s="79">
        <f t="shared" si="8"/>
        <v>0</v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79">
        <f t="shared" si="12"/>
        <v>0</v>
      </c>
      <c r="AB63" s="105">
        <f t="shared" si="26"/>
        <v>0</v>
      </c>
      <c r="AC63" s="79">
        <f t="shared" si="26"/>
        <v>0</v>
      </c>
      <c r="AD63" s="79">
        <f t="shared" si="26"/>
        <v>0</v>
      </c>
      <c r="AE63" s="79">
        <f t="shared" si="26"/>
        <v>0</v>
      </c>
      <c r="AF63" s="79">
        <f t="shared" si="26"/>
        <v>0</v>
      </c>
      <c r="AG63" s="79">
        <f t="shared" si="26"/>
        <v>0</v>
      </c>
      <c r="AH63" s="79">
        <f t="shared" si="26"/>
        <v>0</v>
      </c>
      <c r="AI63" s="79">
        <f t="shared" si="26"/>
        <v>0</v>
      </c>
      <c r="AJ63" s="79">
        <f t="shared" si="26"/>
        <v>0</v>
      </c>
      <c r="AK63" s="79">
        <f t="shared" si="26"/>
        <v>0</v>
      </c>
      <c r="AL63" s="79">
        <f t="shared" si="26"/>
        <v>0</v>
      </c>
      <c r="AM63" s="85">
        <f t="shared" si="26"/>
        <v>0</v>
      </c>
    </row>
    <row r="64" spans="1:39" x14ac:dyDescent="0.25">
      <c r="A64" s="1" t="s">
        <v>109</v>
      </c>
      <c r="B64" t="s">
        <v>110</v>
      </c>
      <c r="C64" s="75">
        <f t="shared" si="18"/>
        <v>0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06">
        <f t="shared" si="23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90">
        <v>0</v>
      </c>
      <c r="U64" s="79"/>
      <c r="V64" s="78">
        <f t="shared" si="24"/>
        <v>0</v>
      </c>
      <c r="W64" s="79">
        <f t="shared" si="8"/>
        <v>0</v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79">
        <f t="shared" si="12"/>
        <v>0</v>
      </c>
      <c r="AB64" s="105">
        <f t="shared" si="26"/>
        <v>0</v>
      </c>
      <c r="AC64" s="79">
        <f t="shared" si="26"/>
        <v>0</v>
      </c>
      <c r="AD64" s="79">
        <f t="shared" si="26"/>
        <v>0</v>
      </c>
      <c r="AE64" s="79">
        <f t="shared" si="26"/>
        <v>0</v>
      </c>
      <c r="AF64" s="79">
        <f t="shared" si="26"/>
        <v>0</v>
      </c>
      <c r="AG64" s="79">
        <f t="shared" si="26"/>
        <v>0</v>
      </c>
      <c r="AH64" s="79">
        <f t="shared" si="26"/>
        <v>0</v>
      </c>
      <c r="AI64" s="79">
        <f t="shared" si="26"/>
        <v>0</v>
      </c>
      <c r="AJ64" s="79">
        <f t="shared" si="26"/>
        <v>0</v>
      </c>
      <c r="AK64" s="79">
        <f t="shared" si="26"/>
        <v>0</v>
      </c>
      <c r="AL64" s="79">
        <f t="shared" si="26"/>
        <v>0</v>
      </c>
      <c r="AM64" s="85">
        <f t="shared" si="26"/>
        <v>0</v>
      </c>
    </row>
    <row r="65" spans="1:39" x14ac:dyDescent="0.25">
      <c r="A65" s="1" t="s">
        <v>111</v>
      </c>
      <c r="B65" t="s">
        <v>112</v>
      </c>
      <c r="C65" s="75">
        <f t="shared" si="18"/>
        <v>0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06">
        <f t="shared" si="23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  <c r="T65" s="190">
        <v>0</v>
      </c>
      <c r="U65" s="79"/>
      <c r="V65" s="78">
        <f t="shared" si="24"/>
        <v>0</v>
      </c>
      <c r="W65" s="79">
        <f t="shared" si="8"/>
        <v>0</v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79">
        <f t="shared" si="12"/>
        <v>0</v>
      </c>
      <c r="AB65" s="105">
        <f t="shared" si="26"/>
        <v>0</v>
      </c>
      <c r="AC65" s="79">
        <f t="shared" si="26"/>
        <v>0</v>
      </c>
      <c r="AD65" s="79">
        <f t="shared" si="26"/>
        <v>0</v>
      </c>
      <c r="AE65" s="79">
        <f t="shared" si="26"/>
        <v>0</v>
      </c>
      <c r="AF65" s="79">
        <f t="shared" si="26"/>
        <v>0</v>
      </c>
      <c r="AG65" s="79">
        <f t="shared" si="26"/>
        <v>0</v>
      </c>
      <c r="AH65" s="79">
        <f t="shared" si="26"/>
        <v>0</v>
      </c>
      <c r="AI65" s="79">
        <f t="shared" si="26"/>
        <v>0</v>
      </c>
      <c r="AJ65" s="79">
        <f t="shared" si="26"/>
        <v>0</v>
      </c>
      <c r="AK65" s="79">
        <f t="shared" si="26"/>
        <v>0</v>
      </c>
      <c r="AL65" s="79">
        <f t="shared" si="26"/>
        <v>0</v>
      </c>
      <c r="AM65" s="85">
        <f t="shared" si="26"/>
        <v>0</v>
      </c>
    </row>
    <row r="66" spans="1:39" x14ac:dyDescent="0.25">
      <c r="A66" s="1" t="s">
        <v>113</v>
      </c>
      <c r="B66" t="s">
        <v>114</v>
      </c>
      <c r="C66" s="75">
        <f t="shared" si="18"/>
        <v>0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0</v>
      </c>
      <c r="H66" s="106">
        <f t="shared" si="23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0</v>
      </c>
      <c r="T66" s="190">
        <v>0</v>
      </c>
      <c r="U66" s="79"/>
      <c r="V66" s="78">
        <f t="shared" si="24"/>
        <v>0</v>
      </c>
      <c r="W66" s="79">
        <f t="shared" si="8"/>
        <v>0</v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79">
        <f t="shared" si="12"/>
        <v>0</v>
      </c>
      <c r="AB66" s="105">
        <f t="shared" si="26"/>
        <v>0</v>
      </c>
      <c r="AC66" s="79">
        <f t="shared" si="26"/>
        <v>0</v>
      </c>
      <c r="AD66" s="79">
        <f t="shared" si="26"/>
        <v>0</v>
      </c>
      <c r="AE66" s="79">
        <f t="shared" si="26"/>
        <v>0</v>
      </c>
      <c r="AF66" s="79">
        <f t="shared" si="26"/>
        <v>0</v>
      </c>
      <c r="AG66" s="79">
        <f t="shared" si="26"/>
        <v>0</v>
      </c>
      <c r="AH66" s="79">
        <f t="shared" si="26"/>
        <v>0</v>
      </c>
      <c r="AI66" s="79">
        <f t="shared" si="26"/>
        <v>0</v>
      </c>
      <c r="AJ66" s="79">
        <f t="shared" si="26"/>
        <v>0</v>
      </c>
      <c r="AK66" s="79">
        <f t="shared" si="26"/>
        <v>0</v>
      </c>
      <c r="AL66" s="79">
        <f t="shared" si="26"/>
        <v>0</v>
      </c>
      <c r="AM66" s="85">
        <f t="shared" si="26"/>
        <v>0</v>
      </c>
    </row>
    <row r="67" spans="1:39" x14ac:dyDescent="0.25">
      <c r="A67" s="1" t="s">
        <v>115</v>
      </c>
      <c r="B67" t="s">
        <v>116</v>
      </c>
      <c r="C67" s="75">
        <f t="shared" si="18"/>
        <v>-44.166666666666664</v>
      </c>
      <c r="D67" s="76">
        <f t="shared" si="19"/>
        <v>0</v>
      </c>
      <c r="E67" s="76">
        <f t="shared" si="20"/>
        <v>0</v>
      </c>
      <c r="F67" s="76">
        <f t="shared" si="21"/>
        <v>0</v>
      </c>
      <c r="G67" s="76" t="str">
        <f t="shared" si="22"/>
        <v xml:space="preserve"> </v>
      </c>
      <c r="H67" s="106">
        <f t="shared" si="23"/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-530</v>
      </c>
      <c r="S67" s="189">
        <v>0</v>
      </c>
      <c r="T67" s="190">
        <v>0</v>
      </c>
      <c r="U67" s="79"/>
      <c r="V67" s="78">
        <f t="shared" si="24"/>
        <v>-1.8545215334443712E-4</v>
      </c>
      <c r="W67" s="79">
        <f t="shared" si="8"/>
        <v>0</v>
      </c>
      <c r="X67" s="79">
        <f t="shared" si="9"/>
        <v>0</v>
      </c>
      <c r="Y67" s="79">
        <f t="shared" si="10"/>
        <v>0</v>
      </c>
      <c r="Z67" s="79">
        <f t="shared" si="11"/>
        <v>-7.7177572488670908E-4</v>
      </c>
      <c r="AA67" s="79">
        <f t="shared" si="12"/>
        <v>0</v>
      </c>
      <c r="AB67" s="105">
        <f t="shared" si="26"/>
        <v>0</v>
      </c>
      <c r="AC67" s="79">
        <f t="shared" si="26"/>
        <v>0</v>
      </c>
      <c r="AD67" s="79">
        <f t="shared" si="26"/>
        <v>0</v>
      </c>
      <c r="AE67" s="79">
        <f t="shared" si="26"/>
        <v>0</v>
      </c>
      <c r="AF67" s="79">
        <f t="shared" si="26"/>
        <v>0</v>
      </c>
      <c r="AG67" s="79">
        <f t="shared" si="26"/>
        <v>0</v>
      </c>
      <c r="AH67" s="79">
        <f t="shared" si="26"/>
        <v>0</v>
      </c>
      <c r="AI67" s="79">
        <f t="shared" si="26"/>
        <v>0</v>
      </c>
      <c r="AJ67" s="79">
        <f t="shared" si="26"/>
        <v>0</v>
      </c>
      <c r="AK67" s="79">
        <f t="shared" si="26"/>
        <v>-2.3176795217708821E-3</v>
      </c>
      <c r="AL67" s="79">
        <f t="shared" si="26"/>
        <v>0</v>
      </c>
      <c r="AM67" s="85">
        <f t="shared" si="26"/>
        <v>0</v>
      </c>
    </row>
    <row r="68" spans="1:39" x14ac:dyDescent="0.25">
      <c r="A68" s="1" t="s">
        <v>117</v>
      </c>
      <c r="B68" t="s">
        <v>118</v>
      </c>
      <c r="C68" s="75">
        <f t="shared" si="18"/>
        <v>0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06">
        <f t="shared" si="23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90">
        <v>0</v>
      </c>
      <c r="U68" s="79"/>
      <c r="V68" s="78">
        <f t="shared" si="24"/>
        <v>0</v>
      </c>
      <c r="W68" s="79">
        <f t="shared" si="8"/>
        <v>0</v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79">
        <f t="shared" si="12"/>
        <v>0</v>
      </c>
      <c r="AB68" s="105">
        <f t="shared" si="26"/>
        <v>0</v>
      </c>
      <c r="AC68" s="79">
        <f t="shared" si="26"/>
        <v>0</v>
      </c>
      <c r="AD68" s="79">
        <f t="shared" si="26"/>
        <v>0</v>
      </c>
      <c r="AE68" s="79">
        <f t="shared" si="26"/>
        <v>0</v>
      </c>
      <c r="AF68" s="79">
        <f t="shared" si="26"/>
        <v>0</v>
      </c>
      <c r="AG68" s="79">
        <f t="shared" si="26"/>
        <v>0</v>
      </c>
      <c r="AH68" s="79">
        <f t="shared" si="26"/>
        <v>0</v>
      </c>
      <c r="AI68" s="79">
        <f t="shared" si="26"/>
        <v>0</v>
      </c>
      <c r="AJ68" s="79">
        <f t="shared" si="26"/>
        <v>0</v>
      </c>
      <c r="AK68" s="79">
        <f t="shared" si="26"/>
        <v>0</v>
      </c>
      <c r="AL68" s="79">
        <f t="shared" si="26"/>
        <v>0</v>
      </c>
      <c r="AM68" s="85">
        <f t="shared" si="26"/>
        <v>0</v>
      </c>
    </row>
    <row r="69" spans="1:39" x14ac:dyDescent="0.25">
      <c r="A69" s="1" t="s">
        <v>119</v>
      </c>
      <c r="B69" t="s">
        <v>120</v>
      </c>
      <c r="C69" s="75">
        <f t="shared" si="18"/>
        <v>0</v>
      </c>
      <c r="D69" s="76">
        <f t="shared" si="19"/>
        <v>0</v>
      </c>
      <c r="E69" s="76">
        <f t="shared" si="20"/>
        <v>0</v>
      </c>
      <c r="F69" s="76">
        <f t="shared" si="21"/>
        <v>0</v>
      </c>
      <c r="G69" s="76">
        <f t="shared" si="22"/>
        <v>0</v>
      </c>
      <c r="H69" s="106">
        <f t="shared" si="23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0</v>
      </c>
      <c r="P69" s="189">
        <v>0</v>
      </c>
      <c r="Q69" s="189">
        <v>0</v>
      </c>
      <c r="R69" s="189">
        <v>0</v>
      </c>
      <c r="S69" s="189">
        <v>0</v>
      </c>
      <c r="T69" s="190">
        <v>0</v>
      </c>
      <c r="U69" s="79"/>
      <c r="V69" s="78">
        <f t="shared" si="24"/>
        <v>0</v>
      </c>
      <c r="W69" s="79">
        <f t="shared" si="8"/>
        <v>0</v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79">
        <f t="shared" si="12"/>
        <v>0</v>
      </c>
      <c r="AB69" s="105">
        <f t="shared" si="26"/>
        <v>0</v>
      </c>
      <c r="AC69" s="79">
        <f t="shared" si="26"/>
        <v>0</v>
      </c>
      <c r="AD69" s="79">
        <f t="shared" si="26"/>
        <v>0</v>
      </c>
      <c r="AE69" s="79">
        <f t="shared" si="26"/>
        <v>0</v>
      </c>
      <c r="AF69" s="79">
        <f t="shared" si="26"/>
        <v>0</v>
      </c>
      <c r="AG69" s="79">
        <f t="shared" si="26"/>
        <v>0</v>
      </c>
      <c r="AH69" s="79">
        <f t="shared" si="26"/>
        <v>0</v>
      </c>
      <c r="AI69" s="79">
        <f t="shared" si="26"/>
        <v>0</v>
      </c>
      <c r="AJ69" s="79">
        <f t="shared" si="26"/>
        <v>0</v>
      </c>
      <c r="AK69" s="79">
        <f t="shared" si="26"/>
        <v>0</v>
      </c>
      <c r="AL69" s="79">
        <f t="shared" si="26"/>
        <v>0</v>
      </c>
      <c r="AM69" s="85">
        <f t="shared" si="26"/>
        <v>0</v>
      </c>
    </row>
    <row r="70" spans="1:39" x14ac:dyDescent="0.25">
      <c r="A70" s="1" t="s">
        <v>121</v>
      </c>
      <c r="B70" t="s">
        <v>122</v>
      </c>
      <c r="C70" s="75">
        <f t="shared" si="18"/>
        <v>-2003.1966666666667</v>
      </c>
      <c r="D70" s="76">
        <f t="shared" si="19"/>
        <v>0</v>
      </c>
      <c r="E70" s="76">
        <f t="shared" si="20"/>
        <v>0</v>
      </c>
      <c r="F70" s="76">
        <f t="shared" si="21"/>
        <v>0</v>
      </c>
      <c r="G70" s="76">
        <f t="shared" si="22"/>
        <v>-8012.7866666666669</v>
      </c>
      <c r="H70" s="106">
        <f t="shared" si="23"/>
        <v>0</v>
      </c>
      <c r="I70" s="189">
        <v>0</v>
      </c>
      <c r="J70" s="189">
        <v>0</v>
      </c>
      <c r="K70" s="189">
        <v>0</v>
      </c>
      <c r="L70" s="189">
        <v>0</v>
      </c>
      <c r="M70" s="189">
        <v>0</v>
      </c>
      <c r="N70" s="189">
        <v>0</v>
      </c>
      <c r="O70" s="189">
        <v>0</v>
      </c>
      <c r="P70" s="189">
        <v>0</v>
      </c>
      <c r="Q70" s="189">
        <v>0</v>
      </c>
      <c r="R70" s="189">
        <v>0</v>
      </c>
      <c r="S70" s="189">
        <v>0</v>
      </c>
      <c r="T70" s="190">
        <v>-24038.36</v>
      </c>
      <c r="U70" s="79"/>
      <c r="V70" s="78">
        <f t="shared" si="24"/>
        <v>-8.4112558959788374E-3</v>
      </c>
      <c r="W70" s="79">
        <f t="shared" si="8"/>
        <v>0</v>
      </c>
      <c r="X70" s="79">
        <f t="shared" si="9"/>
        <v>0</v>
      </c>
      <c r="Y70" s="79">
        <f t="shared" si="10"/>
        <v>0</v>
      </c>
      <c r="Z70" s="79">
        <f t="shared" si="11"/>
        <v>-3.5004193800165423E-2</v>
      </c>
      <c r="AA70" s="79">
        <f t="shared" si="12"/>
        <v>0</v>
      </c>
      <c r="AB70" s="105">
        <f t="shared" si="26"/>
        <v>0</v>
      </c>
      <c r="AC70" s="79">
        <f t="shared" si="26"/>
        <v>0</v>
      </c>
      <c r="AD70" s="79">
        <f t="shared" si="26"/>
        <v>0</v>
      </c>
      <c r="AE70" s="79">
        <f t="shared" si="26"/>
        <v>0</v>
      </c>
      <c r="AF70" s="79">
        <f t="shared" si="26"/>
        <v>0</v>
      </c>
      <c r="AG70" s="79">
        <f t="shared" si="26"/>
        <v>0</v>
      </c>
      <c r="AH70" s="79">
        <f t="shared" si="26"/>
        <v>0</v>
      </c>
      <c r="AI70" s="79">
        <f t="shared" si="26"/>
        <v>0</v>
      </c>
      <c r="AJ70" s="79">
        <f t="shared" si="26"/>
        <v>0</v>
      </c>
      <c r="AK70" s="79">
        <f t="shared" si="26"/>
        <v>0</v>
      </c>
      <c r="AL70" s="79">
        <f t="shared" si="26"/>
        <v>0</v>
      </c>
      <c r="AM70" s="85">
        <f t="shared" si="26"/>
        <v>-0.1050765397560869</v>
      </c>
    </row>
    <row r="71" spans="1:39" x14ac:dyDescent="0.25">
      <c r="A71" s="1" t="s">
        <v>123</v>
      </c>
      <c r="B71" t="s">
        <v>124</v>
      </c>
      <c r="C71" s="75">
        <f t="shared" si="18"/>
        <v>256186.93916666662</v>
      </c>
      <c r="D71" s="76">
        <f t="shared" si="19"/>
        <v>234333.33</v>
      </c>
      <c r="E71" s="76">
        <f t="shared" si="20"/>
        <v>208498.67999999996</v>
      </c>
      <c r="F71" s="76">
        <f t="shared" si="21"/>
        <v>281920.3133333333</v>
      </c>
      <c r="G71" s="76">
        <f t="shared" si="22"/>
        <v>299995.43333333335</v>
      </c>
      <c r="H71" s="106">
        <f t="shared" si="23"/>
        <v>-0.11024744111305047</v>
      </c>
      <c r="I71" s="189">
        <v>211426.69</v>
      </c>
      <c r="J71" s="189">
        <v>238991.21</v>
      </c>
      <c r="K71" s="189">
        <v>252582.09</v>
      </c>
      <c r="L71" s="189">
        <v>236580.05</v>
      </c>
      <c r="M71" s="189">
        <v>199379.03</v>
      </c>
      <c r="N71" s="189">
        <v>189536.96</v>
      </c>
      <c r="O71" s="189">
        <v>267196.29000000004</v>
      </c>
      <c r="P71" s="189">
        <v>285065.88999999996</v>
      </c>
      <c r="Q71" s="189">
        <v>293498.76</v>
      </c>
      <c r="R71" s="189">
        <v>335062.74</v>
      </c>
      <c r="S71" s="189">
        <v>267907.52999999997</v>
      </c>
      <c r="T71" s="190">
        <v>297016.03000000003</v>
      </c>
      <c r="U71" s="79"/>
      <c r="V71" s="78">
        <f t="shared" si="24"/>
        <v>1.0757076119361204</v>
      </c>
      <c r="W71" s="79">
        <f t="shared" si="8"/>
        <v>0.95213327969965134</v>
      </c>
      <c r="X71" s="79">
        <f t="shared" si="9"/>
        <v>0.84648775054775061</v>
      </c>
      <c r="Y71" s="79">
        <f t="shared" si="10"/>
        <v>1.218888221145185</v>
      </c>
      <c r="Z71" s="79">
        <f t="shared" si="11"/>
        <v>1.3105426020200137</v>
      </c>
      <c r="AA71" s="79">
        <f t="shared" si="12"/>
        <v>7.5195066524407314E-2</v>
      </c>
      <c r="AB71" s="105">
        <f t="shared" si="26"/>
        <v>0.85852627432826978</v>
      </c>
      <c r="AC71" s="79">
        <f t="shared" si="26"/>
        <v>0.97053844529454281</v>
      </c>
      <c r="AD71" s="79">
        <f t="shared" si="26"/>
        <v>1.0274706808391199</v>
      </c>
      <c r="AE71" s="79">
        <f t="shared" si="26"/>
        <v>0.96249786409978921</v>
      </c>
      <c r="AF71" s="79">
        <f t="shared" si="26"/>
        <v>0.81027635199115677</v>
      </c>
      <c r="AG71" s="79">
        <f t="shared" si="26"/>
        <v>0.76713870562998332</v>
      </c>
      <c r="AH71" s="79">
        <f t="shared" si="26"/>
        <v>1.16433516062122</v>
      </c>
      <c r="AI71" s="79">
        <f t="shared" si="26"/>
        <v>1.213030854925256</v>
      </c>
      <c r="AJ71" s="79">
        <f t="shared" si="26"/>
        <v>1.2794637999581502</v>
      </c>
      <c r="AK71" s="79">
        <f t="shared" si="26"/>
        <v>1.4652227377480025</v>
      </c>
      <c r="AL71" s="79">
        <f t="shared" si="26"/>
        <v>1.1684680806521255</v>
      </c>
      <c r="AM71" s="85">
        <f t="shared" si="26"/>
        <v>1.2983172181667177</v>
      </c>
    </row>
    <row r="72" spans="1:39" x14ac:dyDescent="0.25">
      <c r="A72" s="1" t="s">
        <v>125</v>
      </c>
      <c r="B72" t="s">
        <v>126</v>
      </c>
      <c r="C72" s="75">
        <f t="shared" si="18"/>
        <v>589215.53500000003</v>
      </c>
      <c r="D72" s="76">
        <f t="shared" si="19"/>
        <v>534683.84666666668</v>
      </c>
      <c r="E72" s="76">
        <f t="shared" si="20"/>
        <v>518959.9833333334</v>
      </c>
      <c r="F72" s="76">
        <f t="shared" si="21"/>
        <v>582429.23</v>
      </c>
      <c r="G72" s="76">
        <f t="shared" si="22"/>
        <v>720789.08000000007</v>
      </c>
      <c r="H72" s="106">
        <f t="shared" si="23"/>
        <v>-2.9407777009459339E-2</v>
      </c>
      <c r="I72" s="189">
        <v>508845.20999999996</v>
      </c>
      <c r="J72" s="189">
        <v>538903.13</v>
      </c>
      <c r="K72" s="189">
        <v>556303.19999999995</v>
      </c>
      <c r="L72" s="189">
        <v>520607.04000000004</v>
      </c>
      <c r="M72" s="189">
        <v>525270.37</v>
      </c>
      <c r="N72" s="189">
        <v>511002.54000000004</v>
      </c>
      <c r="O72" s="189">
        <v>553315.55999999994</v>
      </c>
      <c r="P72" s="189">
        <v>495117.47000000003</v>
      </c>
      <c r="Q72" s="189">
        <v>698854.66</v>
      </c>
      <c r="R72" s="189">
        <v>862986.33</v>
      </c>
      <c r="S72" s="189">
        <v>676174.12</v>
      </c>
      <c r="T72" s="190">
        <v>623206.79</v>
      </c>
      <c r="U72" s="79"/>
      <c r="V72" s="78">
        <f t="shared" si="24"/>
        <v>2.4740669377300657</v>
      </c>
      <c r="W72" s="79">
        <f t="shared" si="8"/>
        <v>2.1725048012980435</v>
      </c>
      <c r="X72" s="79">
        <f t="shared" si="9"/>
        <v>2.106935491947151</v>
      </c>
      <c r="Y72" s="79">
        <f t="shared" si="10"/>
        <v>2.5181446476979414</v>
      </c>
      <c r="Z72" s="79">
        <f t="shared" si="11"/>
        <v>3.1487972530608919</v>
      </c>
      <c r="AA72" s="79">
        <f t="shared" si="12"/>
        <v>0.2504433595343642</v>
      </c>
      <c r="AB72" s="105">
        <f t="shared" si="26"/>
        <v>2.0662338437549486</v>
      </c>
      <c r="AC72" s="79">
        <f t="shared" si="26"/>
        <v>2.1884746554258752</v>
      </c>
      <c r="AD72" s="79">
        <f t="shared" si="26"/>
        <v>2.2629681607946988</v>
      </c>
      <c r="AE72" s="79">
        <f t="shared" si="26"/>
        <v>2.1180279741901886</v>
      </c>
      <c r="AF72" s="79">
        <f t="shared" si="26"/>
        <v>2.1346987153696411</v>
      </c>
      <c r="AG72" s="79">
        <f t="shared" si="26"/>
        <v>2.0682500505929493</v>
      </c>
      <c r="AH72" s="79">
        <f t="shared" si="26"/>
        <v>2.4111291419009602</v>
      </c>
      <c r="AI72" s="79">
        <f t="shared" si="26"/>
        <v>2.1068559550303614</v>
      </c>
      <c r="AJ72" s="79">
        <f t="shared" si="26"/>
        <v>3.0465520157634094</v>
      </c>
      <c r="AK72" s="79">
        <f t="shared" si="26"/>
        <v>3.7738221596400159</v>
      </c>
      <c r="AL72" s="79">
        <f t="shared" si="26"/>
        <v>2.9491066420680299</v>
      </c>
      <c r="AM72" s="85">
        <f t="shared" si="26"/>
        <v>2.7241630895659399</v>
      </c>
    </row>
    <row r="73" spans="1:39" x14ac:dyDescent="0.25">
      <c r="A73" s="1" t="s">
        <v>127</v>
      </c>
      <c r="B73" t="s">
        <v>128</v>
      </c>
      <c r="C73" s="75">
        <f t="shared" si="18"/>
        <v>1785326.4991666668</v>
      </c>
      <c r="D73" s="76">
        <f t="shared" si="19"/>
        <v>1734466.45</v>
      </c>
      <c r="E73" s="76">
        <f t="shared" si="20"/>
        <v>1871875.6866666668</v>
      </c>
      <c r="F73" s="76">
        <f t="shared" si="21"/>
        <v>1695670.2766666666</v>
      </c>
      <c r="G73" s="76">
        <f t="shared" si="22"/>
        <v>1839293.5833333333</v>
      </c>
      <c r="H73" s="106">
        <f t="shared" si="23"/>
        <v>7.9222770014759761E-2</v>
      </c>
      <c r="I73" s="189">
        <v>1657621.03</v>
      </c>
      <c r="J73" s="189">
        <v>1621864.3599999999</v>
      </c>
      <c r="K73" s="189">
        <v>1923913.96</v>
      </c>
      <c r="L73" s="189">
        <v>2306424.5100000002</v>
      </c>
      <c r="M73" s="189">
        <v>1716950.58</v>
      </c>
      <c r="N73" s="189">
        <v>1592251.97</v>
      </c>
      <c r="O73" s="189">
        <v>1711655.5</v>
      </c>
      <c r="P73" s="189">
        <v>1684194.27</v>
      </c>
      <c r="Q73" s="189">
        <v>1691161.06</v>
      </c>
      <c r="R73" s="189">
        <v>1780657.03</v>
      </c>
      <c r="S73" s="189">
        <v>1962327.37</v>
      </c>
      <c r="T73" s="190">
        <v>1774896.35</v>
      </c>
      <c r="U73" s="79"/>
      <c r="V73" s="78">
        <f t="shared" si="24"/>
        <v>7.496437215698351</v>
      </c>
      <c r="W73" s="79">
        <f t="shared" si="8"/>
        <v>7.0474107527405998</v>
      </c>
      <c r="X73" s="79">
        <f t="shared" si="9"/>
        <v>7.5996636492446523</v>
      </c>
      <c r="Y73" s="79">
        <f t="shared" si="10"/>
        <v>7.3312650044171965</v>
      </c>
      <c r="Z73" s="79">
        <f t="shared" si="11"/>
        <v>8.0350309729616374</v>
      </c>
      <c r="AA73" s="79">
        <f t="shared" si="12"/>
        <v>9.5995161560850875E-2</v>
      </c>
      <c r="AB73" s="105">
        <f t="shared" si="26"/>
        <v>6.7309912818201383</v>
      </c>
      <c r="AC73" s="79">
        <f t="shared" si="26"/>
        <v>6.5863581946508774</v>
      </c>
      <c r="AD73" s="79">
        <f t="shared" si="26"/>
        <v>7.8262286386065112</v>
      </c>
      <c r="AE73" s="79">
        <f t="shared" si="26"/>
        <v>9.3834144704188009</v>
      </c>
      <c r="AF73" s="79">
        <f t="shared" si="26"/>
        <v>6.9776869338340184</v>
      </c>
      <c r="AG73" s="79">
        <f t="shared" si="26"/>
        <v>6.4445378637633057</v>
      </c>
      <c r="AH73" s="79">
        <f t="shared" si="26"/>
        <v>7.4587138972651692</v>
      </c>
      <c r="AI73" s="79">
        <f t="shared" si="26"/>
        <v>7.1666926379663236</v>
      </c>
      <c r="AJ73" s="79">
        <f t="shared" si="26"/>
        <v>7.3723628548510849</v>
      </c>
      <c r="AK73" s="79">
        <f t="shared" si="26"/>
        <v>7.7867779881667154</v>
      </c>
      <c r="AL73" s="79">
        <f t="shared" si="26"/>
        <v>8.5586130992101399</v>
      </c>
      <c r="AM73" s="85">
        <f t="shared" si="26"/>
        <v>7.7584313939764833</v>
      </c>
    </row>
    <row r="74" spans="1:39" x14ac:dyDescent="0.25">
      <c r="A74" s="1" t="s">
        <v>129</v>
      </c>
      <c r="B74" t="s">
        <v>130</v>
      </c>
      <c r="C74" s="75">
        <f t="shared" si="18"/>
        <v>0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06">
        <f t="shared" si="23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90">
        <v>0</v>
      </c>
      <c r="U74" s="79"/>
      <c r="V74" s="78">
        <f t="shared" si="24"/>
        <v>0</v>
      </c>
      <c r="W74" s="79">
        <f t="shared" si="8"/>
        <v>0</v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79">
        <f t="shared" si="12"/>
        <v>0</v>
      </c>
      <c r="AB74" s="105">
        <f t="shared" si="26"/>
        <v>0</v>
      </c>
      <c r="AC74" s="79">
        <f t="shared" si="26"/>
        <v>0</v>
      </c>
      <c r="AD74" s="79">
        <f t="shared" si="26"/>
        <v>0</v>
      </c>
      <c r="AE74" s="79">
        <f t="shared" si="26"/>
        <v>0</v>
      </c>
      <c r="AF74" s="79">
        <f t="shared" si="26"/>
        <v>0</v>
      </c>
      <c r="AG74" s="79">
        <f t="shared" si="26"/>
        <v>0</v>
      </c>
      <c r="AH74" s="79">
        <f t="shared" si="26"/>
        <v>0</v>
      </c>
      <c r="AI74" s="79">
        <f t="shared" si="26"/>
        <v>0</v>
      </c>
      <c r="AJ74" s="79">
        <f t="shared" si="26"/>
        <v>0</v>
      </c>
      <c r="AK74" s="79">
        <f t="shared" si="26"/>
        <v>0</v>
      </c>
      <c r="AL74" s="79">
        <f t="shared" si="26"/>
        <v>0</v>
      </c>
      <c r="AM74" s="85">
        <f t="shared" si="26"/>
        <v>0</v>
      </c>
    </row>
    <row r="75" spans="1:39" x14ac:dyDescent="0.25">
      <c r="A75" s="1" t="s">
        <v>131</v>
      </c>
      <c r="B75" t="s">
        <v>132</v>
      </c>
      <c r="C75" s="75">
        <f t="shared" si="18"/>
        <v>365819.49583333335</v>
      </c>
      <c r="D75" s="76">
        <f t="shared" si="19"/>
        <v>367599.28666666662</v>
      </c>
      <c r="E75" s="76">
        <f t="shared" si="20"/>
        <v>371128.18333333335</v>
      </c>
      <c r="F75" s="76">
        <f t="shared" si="21"/>
        <v>316688.83333333331</v>
      </c>
      <c r="G75" s="76">
        <f t="shared" si="22"/>
        <v>407861.68</v>
      </c>
      <c r="H75" s="106">
        <f t="shared" si="23"/>
        <v>9.5998463399268649E-3</v>
      </c>
      <c r="I75" s="189">
        <v>321265.16000000003</v>
      </c>
      <c r="J75" s="189">
        <v>391439.47</v>
      </c>
      <c r="K75" s="189">
        <v>390093.23</v>
      </c>
      <c r="L75" s="189">
        <v>458616.42</v>
      </c>
      <c r="M75" s="189">
        <v>328019.06</v>
      </c>
      <c r="N75" s="189">
        <v>326749.07</v>
      </c>
      <c r="O75" s="189">
        <v>348250.91000000003</v>
      </c>
      <c r="P75" s="189">
        <v>312695.31</v>
      </c>
      <c r="Q75" s="189">
        <v>289120.28000000003</v>
      </c>
      <c r="R75" s="189">
        <v>435777.37</v>
      </c>
      <c r="S75" s="189">
        <v>356054.4</v>
      </c>
      <c r="T75" s="190">
        <v>431753.27</v>
      </c>
      <c r="U75" s="79"/>
      <c r="V75" s="78">
        <f t="shared" si="24"/>
        <v>1.5360455827396533</v>
      </c>
      <c r="W75" s="79">
        <f t="shared" si="8"/>
        <v>1.4936138808302926</v>
      </c>
      <c r="X75" s="79">
        <f t="shared" si="9"/>
        <v>1.5067503596411573</v>
      </c>
      <c r="Y75" s="79">
        <f t="shared" si="10"/>
        <v>1.3692106260601631</v>
      </c>
      <c r="Z75" s="79">
        <f t="shared" si="11"/>
        <v>1.781760813597232</v>
      </c>
      <c r="AA75" s="79">
        <f t="shared" si="12"/>
        <v>0.30130513135452508</v>
      </c>
      <c r="AB75" s="105">
        <f t="shared" si="26"/>
        <v>1.3045400317541531</v>
      </c>
      <c r="AC75" s="79">
        <f t="shared" si="26"/>
        <v>1.5896277299935835</v>
      </c>
      <c r="AD75" s="79">
        <f t="shared" si="26"/>
        <v>1.5868478902000984</v>
      </c>
      <c r="AE75" s="79">
        <f t="shared" ref="AC75:AM85" si="27">IFERROR(L75/L$14,0)</f>
        <v>1.8658264916720233</v>
      </c>
      <c r="AF75" s="79">
        <f t="shared" si="27"/>
        <v>1.3330694171817787</v>
      </c>
      <c r="AG75" s="79">
        <f t="shared" si="27"/>
        <v>1.322495932326871</v>
      </c>
      <c r="AH75" s="79">
        <f t="shared" si="27"/>
        <v>1.5175389569643201</v>
      </c>
      <c r="AI75" s="79">
        <f t="shared" si="27"/>
        <v>1.3306013540252677</v>
      </c>
      <c r="AJ75" s="79">
        <f t="shared" si="27"/>
        <v>1.2603764734602778</v>
      </c>
      <c r="AK75" s="79">
        <f t="shared" si="27"/>
        <v>1.9056458235852316</v>
      </c>
      <c r="AL75" s="79">
        <f t="shared" si="27"/>
        <v>1.5529171627827862</v>
      </c>
      <c r="AM75" s="85">
        <f t="shared" si="27"/>
        <v>1.887280980897845</v>
      </c>
    </row>
    <row r="76" spans="1:39" x14ac:dyDescent="0.25">
      <c r="A76" s="1" t="s">
        <v>133</v>
      </c>
      <c r="B76" t="s">
        <v>134</v>
      </c>
      <c r="C76" s="75">
        <f t="shared" si="18"/>
        <v>48699.351666666662</v>
      </c>
      <c r="D76" s="76">
        <f t="shared" si="19"/>
        <v>36767.39</v>
      </c>
      <c r="E76" s="76">
        <f t="shared" si="20"/>
        <v>51820.580000000009</v>
      </c>
      <c r="F76" s="76">
        <f t="shared" si="21"/>
        <v>51554.450000000004</v>
      </c>
      <c r="G76" s="76">
        <f t="shared" si="22"/>
        <v>54654.986666666664</v>
      </c>
      <c r="H76" s="106">
        <f t="shared" si="23"/>
        <v>0.40941687729262288</v>
      </c>
      <c r="I76" s="189">
        <v>51834.71</v>
      </c>
      <c r="J76" s="189">
        <v>35658.46</v>
      </c>
      <c r="K76" s="189">
        <v>22809</v>
      </c>
      <c r="L76" s="189">
        <v>79298.27</v>
      </c>
      <c r="M76" s="189">
        <v>13158.68</v>
      </c>
      <c r="N76" s="189">
        <v>63004.79</v>
      </c>
      <c r="O76" s="189">
        <v>74938.75</v>
      </c>
      <c r="P76" s="189">
        <v>46909.03</v>
      </c>
      <c r="Q76" s="189">
        <v>32815.57</v>
      </c>
      <c r="R76" s="189">
        <v>55135.83</v>
      </c>
      <c r="S76" s="189">
        <v>48936.09</v>
      </c>
      <c r="T76" s="190">
        <v>59893.04</v>
      </c>
      <c r="U76" s="79"/>
      <c r="V76" s="78">
        <f t="shared" si="24"/>
        <v>0.20448451999384157</v>
      </c>
      <c r="W76" s="79">
        <f t="shared" si="8"/>
        <v>0.14939170465719137</v>
      </c>
      <c r="X76" s="79">
        <f t="shared" si="9"/>
        <v>0.21038735687093926</v>
      </c>
      <c r="Y76" s="79">
        <f t="shared" si="10"/>
        <v>0.22289671542156486</v>
      </c>
      <c r="Z76" s="79">
        <f t="shared" si="11"/>
        <v>0.23876259596230237</v>
      </c>
      <c r="AA76" s="79">
        <f t="shared" si="12"/>
        <v>7.1180414259269575E-2</v>
      </c>
      <c r="AB76" s="105">
        <f t="shared" ref="AB76:AB85" si="28">IFERROR(I76/I$14,0)</f>
        <v>0.21048175354391777</v>
      </c>
      <c r="AC76" s="79">
        <f t="shared" si="27"/>
        <v>0.14480828114974456</v>
      </c>
      <c r="AD76" s="79">
        <f t="shared" si="27"/>
        <v>9.2784008396080198E-2</v>
      </c>
      <c r="AE76" s="79">
        <f t="shared" si="27"/>
        <v>0.3226156030561681</v>
      </c>
      <c r="AF76" s="79">
        <f t="shared" si="27"/>
        <v>5.3476873808740041E-2</v>
      </c>
      <c r="AG76" s="79">
        <f t="shared" si="27"/>
        <v>0.25500785202574172</v>
      </c>
      <c r="AH76" s="79">
        <f t="shared" si="27"/>
        <v>0.32655326733018425</v>
      </c>
      <c r="AI76" s="79">
        <f t="shared" si="27"/>
        <v>0.19961034539984596</v>
      </c>
      <c r="AJ76" s="79">
        <f t="shared" si="27"/>
        <v>0.1430545529050708</v>
      </c>
      <c r="AK76" s="79">
        <f t="shared" si="27"/>
        <v>0.24110789454120879</v>
      </c>
      <c r="AL76" s="79">
        <f t="shared" si="27"/>
        <v>0.2134328182448611</v>
      </c>
      <c r="AM76" s="85">
        <f t="shared" si="27"/>
        <v>0.2618046072474538</v>
      </c>
    </row>
    <row r="77" spans="1:39" x14ac:dyDescent="0.25">
      <c r="A77" s="1" t="s">
        <v>135</v>
      </c>
      <c r="B77" t="s">
        <v>136</v>
      </c>
      <c r="C77" s="75">
        <f t="shared" si="18"/>
        <v>0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06">
        <f t="shared" si="23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90">
        <v>0</v>
      </c>
      <c r="U77" s="79"/>
      <c r="V77" s="78">
        <f t="shared" si="24"/>
        <v>0</v>
      </c>
      <c r="W77" s="79">
        <f t="shared" si="8"/>
        <v>0</v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79">
        <f t="shared" si="12"/>
        <v>0</v>
      </c>
      <c r="AB77" s="105">
        <f t="shared" si="28"/>
        <v>0</v>
      </c>
      <c r="AC77" s="79">
        <f t="shared" si="27"/>
        <v>0</v>
      </c>
      <c r="AD77" s="79">
        <f t="shared" si="27"/>
        <v>0</v>
      </c>
      <c r="AE77" s="79">
        <f t="shared" si="27"/>
        <v>0</v>
      </c>
      <c r="AF77" s="79">
        <f t="shared" si="27"/>
        <v>0</v>
      </c>
      <c r="AG77" s="79">
        <f t="shared" si="27"/>
        <v>0</v>
      </c>
      <c r="AH77" s="79">
        <f t="shared" si="27"/>
        <v>0</v>
      </c>
      <c r="AI77" s="79">
        <f t="shared" si="27"/>
        <v>0</v>
      </c>
      <c r="AJ77" s="79">
        <f t="shared" si="27"/>
        <v>0</v>
      </c>
      <c r="AK77" s="79">
        <f t="shared" si="27"/>
        <v>0</v>
      </c>
      <c r="AL77" s="79">
        <f t="shared" si="27"/>
        <v>0</v>
      </c>
      <c r="AM77" s="85">
        <f t="shared" si="27"/>
        <v>0</v>
      </c>
    </row>
    <row r="78" spans="1:39" x14ac:dyDescent="0.25">
      <c r="A78" s="1" t="s">
        <v>137</v>
      </c>
      <c r="B78" t="s">
        <v>138</v>
      </c>
      <c r="C78" s="75">
        <f t="shared" si="18"/>
        <v>0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06">
        <f t="shared" si="23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0">
        <v>0</v>
      </c>
      <c r="U78" s="79"/>
      <c r="V78" s="78">
        <f t="shared" si="24"/>
        <v>0</v>
      </c>
      <c r="W78" s="79">
        <f t="shared" si="8"/>
        <v>0</v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79">
        <f t="shared" si="12"/>
        <v>0</v>
      </c>
      <c r="AB78" s="105">
        <f t="shared" si="28"/>
        <v>0</v>
      </c>
      <c r="AC78" s="79">
        <f t="shared" si="27"/>
        <v>0</v>
      </c>
      <c r="AD78" s="79">
        <f t="shared" si="27"/>
        <v>0</v>
      </c>
      <c r="AE78" s="79">
        <f t="shared" si="27"/>
        <v>0</v>
      </c>
      <c r="AF78" s="79">
        <f t="shared" si="27"/>
        <v>0</v>
      </c>
      <c r="AG78" s="79">
        <f t="shared" si="27"/>
        <v>0</v>
      </c>
      <c r="AH78" s="79">
        <f t="shared" si="27"/>
        <v>0</v>
      </c>
      <c r="AI78" s="79">
        <f t="shared" si="27"/>
        <v>0</v>
      </c>
      <c r="AJ78" s="79">
        <f t="shared" si="27"/>
        <v>0</v>
      </c>
      <c r="AK78" s="79">
        <f t="shared" si="27"/>
        <v>0</v>
      </c>
      <c r="AL78" s="79">
        <f t="shared" si="27"/>
        <v>0</v>
      </c>
      <c r="AM78" s="85">
        <f t="shared" si="27"/>
        <v>0</v>
      </c>
    </row>
    <row r="79" spans="1:39" x14ac:dyDescent="0.25">
      <c r="A79" s="1" t="s">
        <v>139</v>
      </c>
      <c r="B79" t="s">
        <v>140</v>
      </c>
      <c r="C79" s="75">
        <f t="shared" si="18"/>
        <v>215700.745</v>
      </c>
      <c r="D79" s="76">
        <f t="shared" si="19"/>
        <v>246997.33666666667</v>
      </c>
      <c r="E79" s="76">
        <f t="shared" si="20"/>
        <v>208710.45666666669</v>
      </c>
      <c r="F79" s="76">
        <f t="shared" si="21"/>
        <v>248588.83</v>
      </c>
      <c r="G79" s="76">
        <f t="shared" si="22"/>
        <v>158506.35666666666</v>
      </c>
      <c r="H79" s="106">
        <f t="shared" si="23"/>
        <v>-0.15500928275866285</v>
      </c>
      <c r="I79" s="189">
        <v>232348.57</v>
      </c>
      <c r="J79" s="189">
        <v>272939.67000000004</v>
      </c>
      <c r="K79" s="189">
        <v>235703.77</v>
      </c>
      <c r="L79" s="189">
        <v>278269.34000000003</v>
      </c>
      <c r="M79" s="189">
        <v>124473.94</v>
      </c>
      <c r="N79" s="189">
        <v>223388.09000000003</v>
      </c>
      <c r="O79" s="189">
        <v>281255.34000000003</v>
      </c>
      <c r="P79" s="189">
        <v>252076.34</v>
      </c>
      <c r="Q79" s="189">
        <v>212434.81</v>
      </c>
      <c r="R79" s="189">
        <v>145414.71</v>
      </c>
      <c r="S79" s="189">
        <v>155713.76</v>
      </c>
      <c r="T79" s="190">
        <v>174390.6</v>
      </c>
      <c r="U79" s="79"/>
      <c r="V79" s="78">
        <f t="shared" si="24"/>
        <v>0.90570945596036223</v>
      </c>
      <c r="W79" s="79">
        <f t="shared" si="8"/>
        <v>1.0035891361997558</v>
      </c>
      <c r="X79" s="79">
        <f t="shared" si="9"/>
        <v>0.84734754665861911</v>
      </c>
      <c r="Y79" s="79">
        <f t="shared" si="10"/>
        <v>1.0747788735499992</v>
      </c>
      <c r="Z79" s="79">
        <f t="shared" si="11"/>
        <v>0.69244165084283726</v>
      </c>
      <c r="AA79" s="79">
        <f t="shared" si="12"/>
        <v>-0.35573570723836473</v>
      </c>
      <c r="AB79" s="105">
        <f t="shared" si="28"/>
        <v>0.9434823585782911</v>
      </c>
      <c r="AC79" s="79">
        <f t="shared" si="27"/>
        <v>1.1084024512073294</v>
      </c>
      <c r="AD79" s="79">
        <f t="shared" si="27"/>
        <v>0.95881189770124753</v>
      </c>
      <c r="AE79" s="79">
        <f t="shared" si="27"/>
        <v>1.1321057941887243</v>
      </c>
      <c r="AF79" s="79">
        <f t="shared" si="27"/>
        <v>0.50586207597241362</v>
      </c>
      <c r="AG79" s="79">
        <f t="shared" si="27"/>
        <v>0.90414898611729477</v>
      </c>
      <c r="AH79" s="79">
        <f t="shared" si="27"/>
        <v>1.225598908856391</v>
      </c>
      <c r="AI79" s="79">
        <f t="shared" si="27"/>
        <v>1.0726515831712786</v>
      </c>
      <c r="AJ79" s="79">
        <f t="shared" si="27"/>
        <v>0.92607767489711934</v>
      </c>
      <c r="AK79" s="79">
        <f t="shared" si="27"/>
        <v>0.63589565194575748</v>
      </c>
      <c r="AL79" s="79">
        <f t="shared" si="27"/>
        <v>0.67913939663556955</v>
      </c>
      <c r="AM79" s="85">
        <f t="shared" si="27"/>
        <v>0.76229662980285884</v>
      </c>
    </row>
    <row r="80" spans="1:39" x14ac:dyDescent="0.25">
      <c r="A80" s="1" t="s">
        <v>141</v>
      </c>
      <c r="B80" t="s">
        <v>142</v>
      </c>
      <c r="C80" s="75">
        <f t="shared" si="18"/>
        <v>0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06">
        <f t="shared" si="23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90">
        <v>0</v>
      </c>
      <c r="U80" s="79"/>
      <c r="V80" s="78">
        <f t="shared" si="24"/>
        <v>0</v>
      </c>
      <c r="W80" s="79">
        <f t="shared" si="8"/>
        <v>0</v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79">
        <f t="shared" si="12"/>
        <v>0</v>
      </c>
      <c r="AB80" s="105">
        <f t="shared" si="28"/>
        <v>0</v>
      </c>
      <c r="AC80" s="79">
        <f t="shared" si="27"/>
        <v>0</v>
      </c>
      <c r="AD80" s="79">
        <f t="shared" si="27"/>
        <v>0</v>
      </c>
      <c r="AE80" s="79">
        <f t="shared" si="27"/>
        <v>0</v>
      </c>
      <c r="AF80" s="79">
        <f t="shared" si="27"/>
        <v>0</v>
      </c>
      <c r="AG80" s="79">
        <f t="shared" si="27"/>
        <v>0</v>
      </c>
      <c r="AH80" s="79">
        <f t="shared" si="27"/>
        <v>0</v>
      </c>
      <c r="AI80" s="79">
        <f t="shared" si="27"/>
        <v>0</v>
      </c>
      <c r="AJ80" s="79">
        <f t="shared" si="27"/>
        <v>0</v>
      </c>
      <c r="AK80" s="79">
        <f t="shared" si="27"/>
        <v>0</v>
      </c>
      <c r="AL80" s="79">
        <f t="shared" si="27"/>
        <v>0</v>
      </c>
      <c r="AM80" s="85">
        <f t="shared" si="27"/>
        <v>0</v>
      </c>
    </row>
    <row r="81" spans="1:39" x14ac:dyDescent="0.25">
      <c r="A81" s="1" t="s">
        <v>143</v>
      </c>
      <c r="B81" t="s">
        <v>144</v>
      </c>
      <c r="C81" s="75">
        <f t="shared" si="18"/>
        <v>0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06">
        <f t="shared" si="23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90">
        <v>0</v>
      </c>
      <c r="U81" s="79"/>
      <c r="V81" s="78">
        <f t="shared" si="24"/>
        <v>0</v>
      </c>
      <c r="W81" s="79">
        <f t="shared" si="8"/>
        <v>0</v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79">
        <f t="shared" si="12"/>
        <v>0</v>
      </c>
      <c r="AB81" s="105">
        <f t="shared" si="28"/>
        <v>0</v>
      </c>
      <c r="AC81" s="79">
        <f t="shared" si="27"/>
        <v>0</v>
      </c>
      <c r="AD81" s="79">
        <f t="shared" si="27"/>
        <v>0</v>
      </c>
      <c r="AE81" s="79">
        <f t="shared" si="27"/>
        <v>0</v>
      </c>
      <c r="AF81" s="79">
        <f t="shared" si="27"/>
        <v>0</v>
      </c>
      <c r="AG81" s="79">
        <f t="shared" si="27"/>
        <v>0</v>
      </c>
      <c r="AH81" s="79">
        <f t="shared" si="27"/>
        <v>0</v>
      </c>
      <c r="AI81" s="79">
        <f t="shared" si="27"/>
        <v>0</v>
      </c>
      <c r="AJ81" s="79">
        <f t="shared" si="27"/>
        <v>0</v>
      </c>
      <c r="AK81" s="79">
        <f t="shared" si="27"/>
        <v>0</v>
      </c>
      <c r="AL81" s="79">
        <f t="shared" si="27"/>
        <v>0</v>
      </c>
      <c r="AM81" s="85">
        <f t="shared" si="27"/>
        <v>0</v>
      </c>
    </row>
    <row r="82" spans="1:39" x14ac:dyDescent="0.25">
      <c r="A82" s="1" t="s">
        <v>145</v>
      </c>
      <c r="B82" t="s">
        <v>146</v>
      </c>
      <c r="C82" s="75">
        <f t="shared" si="18"/>
        <v>84600.022499999992</v>
      </c>
      <c r="D82" s="76">
        <f t="shared" si="19"/>
        <v>86522.626666666663</v>
      </c>
      <c r="E82" s="76">
        <f t="shared" si="20"/>
        <v>89168.556666666656</v>
      </c>
      <c r="F82" s="76">
        <f t="shared" si="21"/>
        <v>78531.833333333328</v>
      </c>
      <c r="G82" s="76">
        <f t="shared" si="22"/>
        <v>84177.073333333334</v>
      </c>
      <c r="H82" s="106">
        <f t="shared" si="23"/>
        <v>3.0580786806133253E-2</v>
      </c>
      <c r="I82" s="189">
        <v>80907.63</v>
      </c>
      <c r="J82" s="189">
        <v>81244.350000000006</v>
      </c>
      <c r="K82" s="189">
        <v>97415.9</v>
      </c>
      <c r="L82" s="189">
        <v>103038.09</v>
      </c>
      <c r="M82" s="189">
        <v>91829.5</v>
      </c>
      <c r="N82" s="189">
        <v>72638.080000000002</v>
      </c>
      <c r="O82" s="189">
        <v>98644.03</v>
      </c>
      <c r="P82" s="189">
        <v>74671.399999999994</v>
      </c>
      <c r="Q82" s="189">
        <v>62280.07</v>
      </c>
      <c r="R82" s="189">
        <v>90837.459999999992</v>
      </c>
      <c r="S82" s="189">
        <v>91088.010000000009</v>
      </c>
      <c r="T82" s="190">
        <v>70605.75</v>
      </c>
      <c r="U82" s="79"/>
      <c r="V82" s="78">
        <f t="shared" si="24"/>
        <v>0.35522844556104521</v>
      </c>
      <c r="W82" s="79">
        <f t="shared" ref="W82:W85" si="29">IFERROR(AVERAGE($I82:$K82)/W$14,"")</f>
        <v>0.35155507881171599</v>
      </c>
      <c r="X82" s="79">
        <f t="shared" ref="X82:X85" si="30">IFERROR(AVERAGE($L82:$N82)/X$14,0)</f>
        <v>0.36201711661846636</v>
      </c>
      <c r="Y82" s="79">
        <f t="shared" ref="Y82:Y85" si="31">IFERROR(AVERAGE($O82:$Q82)/Y$14,0)</f>
        <v>0.33953398214962549</v>
      </c>
      <c r="Z82" s="79">
        <f t="shared" ref="Z82:Z85" si="32">IFERROR(AVERAGE($R82:$T82)/Z$14,0)</f>
        <v>0.36773106673966982</v>
      </c>
      <c r="AA82" s="79">
        <f t="shared" ref="AA82:AA85" si="33">IFERROR((Z82-Y82)/Y82,0)</f>
        <v>8.3046428553411974E-2</v>
      </c>
      <c r="AB82" s="105">
        <f t="shared" si="28"/>
        <v>0.32853622288004486</v>
      </c>
      <c r="AC82" s="79">
        <f t="shared" si="27"/>
        <v>0.32993165371214156</v>
      </c>
      <c r="AD82" s="79">
        <f t="shared" si="27"/>
        <v>0.3962750529839848</v>
      </c>
      <c r="AE82" s="79">
        <f t="shared" si="27"/>
        <v>0.41919824408660766</v>
      </c>
      <c r="AF82" s="79">
        <f t="shared" si="27"/>
        <v>0.37319507605775759</v>
      </c>
      <c r="AG82" s="79">
        <f t="shared" si="27"/>
        <v>0.29399797628202534</v>
      </c>
      <c r="AH82" s="79">
        <f t="shared" si="27"/>
        <v>0.42985144933851599</v>
      </c>
      <c r="AI82" s="79">
        <f t="shared" si="27"/>
        <v>0.31774658195852817</v>
      </c>
      <c r="AJ82" s="79">
        <f t="shared" si="27"/>
        <v>0.27150061902769057</v>
      </c>
      <c r="AK82" s="79">
        <f t="shared" si="27"/>
        <v>0.39723041670128606</v>
      </c>
      <c r="AL82" s="79">
        <f t="shared" si="27"/>
        <v>0.39727674774621541</v>
      </c>
      <c r="AM82" s="85">
        <f t="shared" si="27"/>
        <v>0.30863203217205054</v>
      </c>
    </row>
    <row r="83" spans="1:39" x14ac:dyDescent="0.25">
      <c r="A83" s="1" t="s">
        <v>147</v>
      </c>
      <c r="B83" t="s">
        <v>148</v>
      </c>
      <c r="C83" s="75">
        <f t="shared" si="18"/>
        <v>0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06">
        <f t="shared" si="23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90">
        <v>0</v>
      </c>
      <c r="U83" s="79"/>
      <c r="V83" s="78">
        <f t="shared" si="24"/>
        <v>0</v>
      </c>
      <c r="W83" s="79">
        <f t="shared" si="29"/>
        <v>0</v>
      </c>
      <c r="X83" s="79">
        <f t="shared" si="30"/>
        <v>0</v>
      </c>
      <c r="Y83" s="79">
        <f t="shared" si="31"/>
        <v>0</v>
      </c>
      <c r="Z83" s="79">
        <f t="shared" si="32"/>
        <v>0</v>
      </c>
      <c r="AA83" s="79">
        <f t="shared" si="33"/>
        <v>0</v>
      </c>
      <c r="AB83" s="105">
        <f t="shared" si="28"/>
        <v>0</v>
      </c>
      <c r="AC83" s="79">
        <f t="shared" si="27"/>
        <v>0</v>
      </c>
      <c r="AD83" s="79">
        <f t="shared" si="27"/>
        <v>0</v>
      </c>
      <c r="AE83" s="79">
        <f t="shared" si="27"/>
        <v>0</v>
      </c>
      <c r="AF83" s="79">
        <f t="shared" si="27"/>
        <v>0</v>
      </c>
      <c r="AG83" s="79">
        <f t="shared" si="27"/>
        <v>0</v>
      </c>
      <c r="AH83" s="79">
        <f t="shared" si="27"/>
        <v>0</v>
      </c>
      <c r="AI83" s="79">
        <f t="shared" si="27"/>
        <v>0</v>
      </c>
      <c r="AJ83" s="79">
        <f t="shared" si="27"/>
        <v>0</v>
      </c>
      <c r="AK83" s="79">
        <f t="shared" si="27"/>
        <v>0</v>
      </c>
      <c r="AL83" s="79">
        <f t="shared" si="27"/>
        <v>0</v>
      </c>
      <c r="AM83" s="85">
        <f t="shared" si="27"/>
        <v>0</v>
      </c>
    </row>
    <row r="84" spans="1:39" x14ac:dyDescent="0.25">
      <c r="A84" s="1" t="s">
        <v>149</v>
      </c>
      <c r="B84" t="s">
        <v>150</v>
      </c>
      <c r="C84" s="75">
        <f t="shared" si="18"/>
        <v>0</v>
      </c>
      <c r="D84" s="76">
        <f t="shared" si="19"/>
        <v>0</v>
      </c>
      <c r="E84" s="76">
        <f t="shared" si="20"/>
        <v>0</v>
      </c>
      <c r="F84" s="76">
        <f t="shared" si="21"/>
        <v>0</v>
      </c>
      <c r="G84" s="76">
        <f t="shared" si="22"/>
        <v>0</v>
      </c>
      <c r="H84" s="106">
        <f t="shared" si="23"/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90">
        <v>0</v>
      </c>
      <c r="U84" s="79"/>
      <c r="V84" s="78">
        <f t="shared" si="24"/>
        <v>0</v>
      </c>
      <c r="W84" s="79">
        <f t="shared" si="29"/>
        <v>0</v>
      </c>
      <c r="X84" s="79">
        <f t="shared" si="30"/>
        <v>0</v>
      </c>
      <c r="Y84" s="79">
        <f t="shared" si="31"/>
        <v>0</v>
      </c>
      <c r="Z84" s="79">
        <f t="shared" si="32"/>
        <v>0</v>
      </c>
      <c r="AA84" s="79">
        <f t="shared" si="33"/>
        <v>0</v>
      </c>
      <c r="AB84" s="105">
        <f t="shared" si="28"/>
        <v>0</v>
      </c>
      <c r="AC84" s="79">
        <f t="shared" si="27"/>
        <v>0</v>
      </c>
      <c r="AD84" s="79">
        <f t="shared" si="27"/>
        <v>0</v>
      </c>
      <c r="AE84" s="79">
        <f t="shared" si="27"/>
        <v>0</v>
      </c>
      <c r="AF84" s="79">
        <f t="shared" si="27"/>
        <v>0</v>
      </c>
      <c r="AG84" s="79">
        <f t="shared" si="27"/>
        <v>0</v>
      </c>
      <c r="AH84" s="79">
        <f t="shared" si="27"/>
        <v>0</v>
      </c>
      <c r="AI84" s="79">
        <f t="shared" si="27"/>
        <v>0</v>
      </c>
      <c r="AJ84" s="79">
        <f t="shared" si="27"/>
        <v>0</v>
      </c>
      <c r="AK84" s="79">
        <f t="shared" si="27"/>
        <v>0</v>
      </c>
      <c r="AL84" s="79">
        <f t="shared" si="27"/>
        <v>0</v>
      </c>
      <c r="AM84" s="85">
        <f t="shared" si="27"/>
        <v>0</v>
      </c>
    </row>
    <row r="85" spans="1:39" x14ac:dyDescent="0.25">
      <c r="A85" s="1" t="s">
        <v>151</v>
      </c>
      <c r="B85" t="s">
        <v>152</v>
      </c>
      <c r="C85" s="75">
        <f t="shared" si="18"/>
        <v>123512.34500000002</v>
      </c>
      <c r="D85" s="76">
        <f t="shared" si="19"/>
        <v>121473.16666666667</v>
      </c>
      <c r="E85" s="76">
        <f t="shared" si="20"/>
        <v>115633.26000000001</v>
      </c>
      <c r="F85" s="76">
        <f t="shared" si="21"/>
        <v>130935.82333333335</v>
      </c>
      <c r="G85" s="76">
        <f t="shared" si="22"/>
        <v>126007.13</v>
      </c>
      <c r="H85" s="106">
        <f t="shared" si="23"/>
        <v>-4.8075692985693648E-2</v>
      </c>
      <c r="I85" s="189">
        <v>104095.18</v>
      </c>
      <c r="J85" s="189">
        <v>132962.76999999999</v>
      </c>
      <c r="K85" s="189">
        <v>127361.55</v>
      </c>
      <c r="L85" s="189">
        <v>124801.57</v>
      </c>
      <c r="M85" s="189">
        <v>113796.73</v>
      </c>
      <c r="N85" s="189">
        <v>108301.48000000001</v>
      </c>
      <c r="O85" s="189">
        <v>104480.54000000001</v>
      </c>
      <c r="P85" s="189">
        <v>167812.47</v>
      </c>
      <c r="Q85" s="189">
        <v>120514.46</v>
      </c>
      <c r="R85" s="189">
        <v>126666.98</v>
      </c>
      <c r="S85" s="189">
        <v>121324.78</v>
      </c>
      <c r="T85" s="190">
        <v>130029.63</v>
      </c>
      <c r="U85" s="79"/>
      <c r="V85" s="78">
        <f t="shared" si="24"/>
        <v>0.51861804554424962</v>
      </c>
      <c r="W85" s="79">
        <f t="shared" si="29"/>
        <v>0.49356463535868206</v>
      </c>
      <c r="X85" s="79">
        <f t="shared" si="30"/>
        <v>0.4694616682748457</v>
      </c>
      <c r="Y85" s="79">
        <f t="shared" si="31"/>
        <v>0.56610370107756547</v>
      </c>
      <c r="Z85" s="79">
        <f t="shared" si="32"/>
        <v>0.55046741941496491</v>
      </c>
      <c r="AA85" s="79">
        <f t="shared" si="33"/>
        <v>-2.762087870621099E-2</v>
      </c>
      <c r="AB85" s="105">
        <f t="shared" si="28"/>
        <v>0.42269236235468005</v>
      </c>
      <c r="AC85" s="79">
        <f t="shared" si="27"/>
        <v>0.53995910593471563</v>
      </c>
      <c r="AD85" s="79">
        <f t="shared" si="27"/>
        <v>0.51809001379007358</v>
      </c>
      <c r="AE85" s="79">
        <f t="shared" si="27"/>
        <v>0.50774038031228896</v>
      </c>
      <c r="AF85" s="79">
        <f t="shared" si="27"/>
        <v>0.46246989592096333</v>
      </c>
      <c r="AG85" s="79">
        <f t="shared" si="27"/>
        <v>0.43834330351722189</v>
      </c>
      <c r="AH85" s="79">
        <f t="shared" si="27"/>
        <v>0.45528463858046753</v>
      </c>
      <c r="AI85" s="79">
        <f t="shared" si="27"/>
        <v>0.71408650102339122</v>
      </c>
      <c r="AJ85" s="79">
        <f t="shared" si="27"/>
        <v>0.52536470321545659</v>
      </c>
      <c r="AK85" s="79">
        <f t="shared" si="27"/>
        <v>0.55391219930294688</v>
      </c>
      <c r="AL85" s="79">
        <f t="shared" si="27"/>
        <v>0.52915322246501018</v>
      </c>
      <c r="AM85" s="85">
        <f t="shared" si="27"/>
        <v>0.56838584604624731</v>
      </c>
    </row>
    <row r="86" spans="1:39" ht="7.5" customHeight="1" thickBot="1" x14ac:dyDescent="0.3">
      <c r="C86" s="82"/>
      <c r="D86" s="68"/>
      <c r="E86" s="68"/>
      <c r="F86" s="68"/>
      <c r="G86" s="68"/>
      <c r="H86" s="11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5"/>
      <c r="U86" s="68"/>
      <c r="V86" s="78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6">
        <f>AVERAGE(I87:T87)</f>
        <v>6982954.1049999995</v>
      </c>
      <c r="D87" s="102">
        <f>IF(I87=" "," ",IFERROR(AVERAGE($I87:$K87),0))</f>
        <v>7320538.0266666664</v>
      </c>
      <c r="E87" s="102">
        <f>IF(L87=" "," ",IFERROR(AVERAGE($L87:$N87),0))</f>
        <v>6619899.7199999997</v>
      </c>
      <c r="F87" s="102">
        <f>IF(O87=" "," ",IFERROR(AVERAGE($O87:$Q87),0))</f>
        <v>6880079.1400000006</v>
      </c>
      <c r="G87" s="102">
        <f>IF(R87&lt;D241," ",IFERROR(AVERAGE($R87:$T87),0))</f>
        <v>7111299.5333333341</v>
      </c>
      <c r="H87" s="117">
        <f>IFERROR((E87-D87)/D87,0)</f>
        <v>-9.5708580996975615E-2</v>
      </c>
      <c r="I87" s="102">
        <f t="shared" ref="I87" si="34">SUM(I54:I85)</f>
        <v>6781585.54</v>
      </c>
      <c r="J87" s="102">
        <f t="shared" ref="J87:T87" si="35">SUM(J54:J85)</f>
        <v>7343158.8999999985</v>
      </c>
      <c r="K87" s="102">
        <f t="shared" si="35"/>
        <v>7836869.6399999997</v>
      </c>
      <c r="L87" s="102">
        <f t="shared" si="35"/>
        <v>6462619.9499999993</v>
      </c>
      <c r="M87" s="102">
        <f t="shared" si="35"/>
        <v>5869229.3200000003</v>
      </c>
      <c r="N87" s="102">
        <f t="shared" si="35"/>
        <v>7527849.8900000006</v>
      </c>
      <c r="O87" s="102">
        <f t="shared" si="35"/>
        <v>7902628.4299999997</v>
      </c>
      <c r="P87" s="102">
        <f t="shared" si="35"/>
        <v>5774009.6200000001</v>
      </c>
      <c r="Q87" s="102">
        <f t="shared" si="35"/>
        <v>6963599.3700000001</v>
      </c>
      <c r="R87" s="102">
        <f t="shared" si="35"/>
        <v>7217816.5300000012</v>
      </c>
      <c r="S87" s="102">
        <f t="shared" si="35"/>
        <v>7222722.25</v>
      </c>
      <c r="T87" s="102">
        <f t="shared" si="35"/>
        <v>6893359.8199999984</v>
      </c>
      <c r="U87" s="76"/>
      <c r="V87" s="119">
        <f t="shared" ref="V87" si="36">AVERAGE(I87:T87)/V$14</f>
        <v>29.320842463644379</v>
      </c>
      <c r="W87" s="120">
        <f t="shared" ref="W87" si="37">IFERROR(AVERAGE($I87:$K87)/W$14,"")</f>
        <v>29.744500624371902</v>
      </c>
      <c r="X87" s="120">
        <f t="shared" ref="X87" si="38">IFERROR(AVERAGE($L87:$N87)/X$14,0)</f>
        <v>26.876256592293458</v>
      </c>
      <c r="Y87" s="120">
        <f t="shared" ref="Y87" si="39">IFERROR(AVERAGE($O87:$Q87)/Y$14,0)</f>
        <v>29.746162400072638</v>
      </c>
      <c r="Z87" s="120">
        <f t="shared" ref="Z87" si="40">IFERROR(AVERAGE($R87:$T87)/Z$14,0)</f>
        <v>31.066009540895379</v>
      </c>
      <c r="AA87" s="121">
        <f t="shared" ref="AA87" si="41">IFERROR((Z87-Y87)/Y87,0)</f>
        <v>4.4370333324728915E-2</v>
      </c>
      <c r="AB87" s="120">
        <f t="shared" ref="AB87:AM87" si="42">SUM(AB54:AB85)</f>
        <v>27.537532596734437</v>
      </c>
      <c r="AC87" s="120">
        <f t="shared" si="42"/>
        <v>29.820419011882425</v>
      </c>
      <c r="AD87" s="120">
        <f t="shared" si="42"/>
        <v>31.879353697082117</v>
      </c>
      <c r="AE87" s="120">
        <f t="shared" si="42"/>
        <v>26.292402501240858</v>
      </c>
      <c r="AF87" s="120">
        <f t="shared" si="42"/>
        <v>23.852547193198493</v>
      </c>
      <c r="AG87" s="120">
        <f t="shared" si="42"/>
        <v>30.468490265916543</v>
      </c>
      <c r="AH87" s="120">
        <f t="shared" si="42"/>
        <v>34.436511608652452</v>
      </c>
      <c r="AI87" s="120">
        <f t="shared" si="42"/>
        <v>24.569940043318599</v>
      </c>
      <c r="AJ87" s="120">
        <f t="shared" si="42"/>
        <v>30.356766452186648</v>
      </c>
      <c r="AK87" s="120">
        <f t="shared" si="42"/>
        <v>31.563368987698809</v>
      </c>
      <c r="AL87" s="120">
        <f t="shared" si="42"/>
        <v>31.501617011440114</v>
      </c>
      <c r="AM87" s="122">
        <f t="shared" si="42"/>
        <v>30.132271801372557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16">
        <f>AVERAGE(I89:T89)</f>
        <v>91319210.810833335</v>
      </c>
      <c r="D89" s="102">
        <f>IF(I89=" "," ",IFERROR(AVERAGE($I89:$K89),0))</f>
        <v>89740006.796666667</v>
      </c>
      <c r="E89" s="102">
        <f>IF(L89=" "," ",IFERROR(AVERAGE($L89:$N89),0))</f>
        <v>81501913.783333346</v>
      </c>
      <c r="F89" s="102">
        <f>IF(O89=" "," ",IFERROR(AVERAGE($O89:$Q89),0))</f>
        <v>96902444.716666684</v>
      </c>
      <c r="G89" s="102">
        <f>IF(R89&lt;D243," ",IFERROR(AVERAGE($R89:$T89),0))</f>
        <v>97132477.946666673</v>
      </c>
      <c r="H89" s="123">
        <f>IFERROR((E89-D89)/D89,0)</f>
        <v>-9.1799558607113002E-2</v>
      </c>
      <c r="I89" s="102">
        <f t="shared" ref="I89" si="43">+I87+I52</f>
        <v>81108413.390000001</v>
      </c>
      <c r="J89" s="102">
        <f t="shared" ref="J89:T89" si="44">+J87+J52</f>
        <v>91804757.889999986</v>
      </c>
      <c r="K89" s="102">
        <f t="shared" si="44"/>
        <v>96306849.110000014</v>
      </c>
      <c r="L89" s="102">
        <f t="shared" si="44"/>
        <v>86444208.640000015</v>
      </c>
      <c r="M89" s="102">
        <f t="shared" si="44"/>
        <v>77322436.219999999</v>
      </c>
      <c r="N89" s="102">
        <f t="shared" si="44"/>
        <v>80739096.49000001</v>
      </c>
      <c r="O89" s="102">
        <f t="shared" si="44"/>
        <v>100656729.41</v>
      </c>
      <c r="P89" s="102">
        <f t="shared" si="44"/>
        <v>97873933.949999988</v>
      </c>
      <c r="Q89" s="102">
        <f t="shared" si="44"/>
        <v>92176670.790000036</v>
      </c>
      <c r="R89" s="102">
        <f t="shared" si="44"/>
        <v>100720699.64</v>
      </c>
      <c r="S89" s="102">
        <f t="shared" si="44"/>
        <v>97353690.159999996</v>
      </c>
      <c r="T89" s="102">
        <f t="shared" si="44"/>
        <v>93323044.040000007</v>
      </c>
      <c r="U89" s="79"/>
      <c r="V89" s="119">
        <f>+V87+V52</f>
        <v>383.44175743208257</v>
      </c>
      <c r="W89" s="120">
        <f>+W87+W52</f>
        <v>364.62780173686446</v>
      </c>
      <c r="X89" s="120">
        <f>+X87+X52</f>
        <v>330.89116757856959</v>
      </c>
      <c r="Y89" s="120">
        <f>+Y87+Y52</f>
        <v>418.95969491799002</v>
      </c>
      <c r="Z89" s="120">
        <f>+Z87+Z52</f>
        <v>424.32729383394883</v>
      </c>
      <c r="AA89" s="124">
        <f t="shared" ref="AA89" si="45">IFERROR((Z89-Y89)/Y89,0)</f>
        <v>1.2811731011522477E-2</v>
      </c>
      <c r="AB89" s="120">
        <f t="shared" ref="AB89:AM89" si="46">+AB87+AB52</f>
        <v>329.35153061514541</v>
      </c>
      <c r="AC89" s="120">
        <f t="shared" si="46"/>
        <v>372.81725546810912</v>
      </c>
      <c r="AD89" s="120">
        <f t="shared" si="46"/>
        <v>391.7635800088679</v>
      </c>
      <c r="AE89" s="120">
        <f t="shared" si="46"/>
        <v>351.6880065745043</v>
      </c>
      <c r="AF89" s="120">
        <f t="shared" si="46"/>
        <v>314.23837074245216</v>
      </c>
      <c r="AG89" s="120">
        <f t="shared" si="46"/>
        <v>326.78632164973487</v>
      </c>
      <c r="AH89" s="120">
        <f t="shared" si="46"/>
        <v>438.6219928622474</v>
      </c>
      <c r="AI89" s="120">
        <f t="shared" si="46"/>
        <v>416.47950855946522</v>
      </c>
      <c r="AJ89" s="120">
        <f t="shared" si="46"/>
        <v>401.83036370056499</v>
      </c>
      <c r="AK89" s="120">
        <f t="shared" si="46"/>
        <v>440.44962825295073</v>
      </c>
      <c r="AL89" s="120">
        <f t="shared" si="46"/>
        <v>424.60426358922018</v>
      </c>
      <c r="AM89" s="122">
        <f t="shared" si="46"/>
        <v>407.93392507758898</v>
      </c>
    </row>
    <row r="90" spans="1:39" ht="9.75" customHeight="1" thickBot="1" x14ac:dyDescent="0.3">
      <c r="C90" s="68"/>
      <c r="D90" s="68"/>
      <c r="E90" s="68"/>
      <c r="F90" s="68"/>
      <c r="G90" s="68"/>
      <c r="H90" s="68"/>
    </row>
    <row r="91" spans="1:39" ht="15.75" thickBot="1" x14ac:dyDescent="0.3"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5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39" ht="30.75" thickBot="1" x14ac:dyDescent="0.3">
      <c r="B93" s="47" t="s">
        <v>156</v>
      </c>
      <c r="C93" s="191"/>
      <c r="D93" s="192">
        <v>0</v>
      </c>
      <c r="E93" s="192">
        <v>0</v>
      </c>
      <c r="F93" s="192">
        <v>0</v>
      </c>
      <c r="G93" s="192"/>
      <c r="H93" s="126">
        <f t="shared" ref="H93:H94" si="47">IFERROR((E93-D93)/D93,0)</f>
        <v>0</v>
      </c>
      <c r="I93" s="1" t="s">
        <v>157</v>
      </c>
    </row>
    <row r="94" spans="1:39" ht="45.75" thickBot="1" x14ac:dyDescent="0.3">
      <c r="B94" s="50" t="s">
        <v>158</v>
      </c>
      <c r="C94" s="193"/>
      <c r="D94" s="194">
        <v>0</v>
      </c>
      <c r="E94" s="194">
        <v>0</v>
      </c>
      <c r="F94" s="194">
        <v>0</v>
      </c>
      <c r="G94" s="194"/>
      <c r="H94" s="127">
        <f t="shared" si="47"/>
        <v>0</v>
      </c>
      <c r="I94" s="1" t="s">
        <v>157</v>
      </c>
    </row>
    <row r="95" spans="1:39" ht="6.75" customHeight="1" thickBot="1" x14ac:dyDescent="0.3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94" t="s">
        <v>159</v>
      </c>
      <c r="C96" s="116">
        <f t="shared" ref="C96:G96" si="48">C89+C91</f>
        <v>91319210.810833335</v>
      </c>
      <c r="D96" s="102">
        <f t="shared" si="48"/>
        <v>89740006.796666667</v>
      </c>
      <c r="E96" s="102">
        <f t="shared" si="48"/>
        <v>81501913.783333346</v>
      </c>
      <c r="F96" s="102">
        <f t="shared" si="48"/>
        <v>96902444.716666684</v>
      </c>
      <c r="G96" s="102">
        <f t="shared" si="48"/>
        <v>97132477.946666673</v>
      </c>
      <c r="H96" s="125">
        <f>IFERROR((E96-D96)/D96,0)</f>
        <v>-9.1799558607113002E-2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  <ignoredErrors>
    <ignoredError sqref="AA89" formula="1"/>
    <ignoredError sqref="A49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0DDA-89BD-4EB0-9E45-5D17F8D75CA3}">
  <dimension ref="A1:AM101"/>
  <sheetViews>
    <sheetView showGridLines="0" zoomScaleNormal="100" workbookViewId="0">
      <selection activeCell="C8" sqref="C8"/>
    </sheetView>
  </sheetViews>
  <sheetFormatPr defaultColWidth="9.140625" defaultRowHeight="15" x14ac:dyDescent="0.25"/>
  <cols>
    <col min="1" max="1" width="4.5703125" style="1" bestFit="1" customWidth="1"/>
    <col min="2" max="2" width="42.85546875" style="1" bestFit="1" customWidth="1"/>
    <col min="3" max="3" width="21.28515625" style="1" customWidth="1"/>
    <col min="4" max="8" width="18.85546875" style="1" customWidth="1"/>
    <col min="9" max="20" width="16.7109375" style="1" customWidth="1"/>
    <col min="21" max="21" width="2.42578125" style="1" customWidth="1"/>
    <col min="22" max="22" width="11.7109375" style="1" bestFit="1" customWidth="1"/>
    <col min="23" max="24" width="11.28515625" style="1" bestFit="1" customWidth="1"/>
    <col min="25" max="26" width="7.28515625" style="1" customWidth="1"/>
    <col min="27" max="27" width="15.855468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140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174</v>
      </c>
    </row>
    <row r="5" spans="1:39" x14ac:dyDescent="0.25">
      <c r="B5" s="2" t="s">
        <v>4</v>
      </c>
      <c r="C5" s="61">
        <v>45668</v>
      </c>
    </row>
    <row r="6" spans="1:39" x14ac:dyDescent="0.25">
      <c r="B6" s="2" t="s">
        <v>5</v>
      </c>
      <c r="C6" s="61">
        <v>45474</v>
      </c>
    </row>
    <row r="7" spans="1:39" x14ac:dyDescent="0.25">
      <c r="B7" s="2" t="s">
        <v>6</v>
      </c>
      <c r="C7" s="61">
        <f>'LRC Format'!B6</f>
        <v>45838</v>
      </c>
    </row>
    <row r="8" spans="1:39" x14ac:dyDescent="0.25">
      <c r="B8" s="2"/>
      <c r="C8" s="224"/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">
        <v>160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31"/>
      <c r="D14" s="132">
        <f>IFERROR(AVERAGE($I14:$K14),0)</f>
        <v>162868</v>
      </c>
      <c r="E14" s="132">
        <f>IFERROR(AVERAGE($L14:$N14),0)</f>
        <v>159422.66666666666</v>
      </c>
      <c r="F14" s="132">
        <f>IFERROR(AVERAGE($O14:$Q14),0)</f>
        <v>0</v>
      </c>
      <c r="G14" s="132">
        <f>IFERROR(AVERAGE($R14:$T14),0)</f>
        <v>0</v>
      </c>
      <c r="H14" s="133"/>
      <c r="I14" s="187">
        <v>162995</v>
      </c>
      <c r="J14" s="187">
        <v>163167</v>
      </c>
      <c r="K14" s="187">
        <v>162442</v>
      </c>
      <c r="L14" s="187">
        <v>162478</v>
      </c>
      <c r="M14" s="187">
        <v>160834</v>
      </c>
      <c r="N14" s="187">
        <v>154956</v>
      </c>
      <c r="O14" s="187">
        <v>0</v>
      </c>
      <c r="P14" s="187">
        <v>0</v>
      </c>
      <c r="Q14" s="187">
        <v>0</v>
      </c>
      <c r="R14" s="187"/>
      <c r="S14" s="187"/>
      <c r="T14" s="188"/>
      <c r="U14" s="147"/>
      <c r="V14" s="148">
        <f>AVERAGE(I14:T14)</f>
        <v>107430.22222222222</v>
      </c>
      <c r="W14" s="132">
        <f>IFERROR(AVERAGE($I14:$K14),0)</f>
        <v>162868</v>
      </c>
      <c r="X14" s="132">
        <f>IFERROR(AVERAGE($L14:$N14),0)</f>
        <v>159422.66666666666</v>
      </c>
      <c r="Y14" s="132">
        <f>IFERROR(AVERAGE($O14:$Q14),0)</f>
        <v>0</v>
      </c>
      <c r="Z14" s="132">
        <f>IFERROR(AVERAGE($R14:$T14),0)</f>
        <v>0</v>
      </c>
      <c r="AA14" s="133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46"/>
    </row>
    <row r="15" spans="1:39" ht="6" customHeight="1" x14ac:dyDescent="0.25">
      <c r="C15" s="134"/>
      <c r="D15" s="135"/>
      <c r="E15" s="135"/>
      <c r="F15" s="136"/>
      <c r="G15" s="136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136"/>
      <c r="V15" s="134"/>
      <c r="W15" s="135"/>
      <c r="X15" s="135"/>
      <c r="Y15" s="136"/>
      <c r="Z15" s="136"/>
      <c r="AA15" s="135"/>
      <c r="AB15" s="15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49"/>
    </row>
    <row r="16" spans="1:39" x14ac:dyDescent="0.25">
      <c r="A16" s="19" t="s">
        <v>19</v>
      </c>
      <c r="B16" s="13" t="s">
        <v>20</v>
      </c>
      <c r="C16" s="134"/>
      <c r="D16" s="135"/>
      <c r="E16" s="135"/>
      <c r="F16" s="136"/>
      <c r="G16" s="136"/>
      <c r="H16" s="137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136"/>
      <c r="V16" s="134"/>
      <c r="W16" s="135"/>
      <c r="X16" s="135"/>
      <c r="Y16" s="136"/>
      <c r="Z16" s="136"/>
      <c r="AA16" s="135"/>
      <c r="AB16" s="150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49"/>
    </row>
    <row r="17" spans="1:39" x14ac:dyDescent="0.25">
      <c r="A17" s="1" t="s">
        <v>21</v>
      </c>
      <c r="B17" t="s">
        <v>22</v>
      </c>
      <c r="C17" s="75">
        <f>AVERAGE(I17:T17)</f>
        <v>17001221.836666666</v>
      </c>
      <c r="D17" s="76">
        <f>IF(I17=" "," ",IFERROR(AVERAGE($I17:$K17),0))</f>
        <v>18365059.59</v>
      </c>
      <c r="E17" s="76">
        <f>IF(L17=" "," ",IFERROR(AVERAGE($L17:$N17),0))</f>
        <v>22204231.293333333</v>
      </c>
      <c r="F17" s="76">
        <f>IF(O17=" "," ",IFERROR(AVERAGE($O17:$Q17),0))</f>
        <v>10434374.626666667</v>
      </c>
      <c r="G17" s="76">
        <f>IF(R17&lt;D171," ",IFERROR(AVERAGE($R17:$T17),0))</f>
        <v>0</v>
      </c>
      <c r="H17" s="103">
        <f>IFERROR((E17-D17)/D17,0)</f>
        <v>0.20904760393066241</v>
      </c>
      <c r="I17" s="189">
        <v>19071875.640000001</v>
      </c>
      <c r="J17" s="189">
        <v>15009816.219999999</v>
      </c>
      <c r="K17" s="189">
        <v>21013486.91</v>
      </c>
      <c r="L17" s="189">
        <v>23456756.59</v>
      </c>
      <c r="M17" s="189">
        <v>21238631.919999998</v>
      </c>
      <c r="N17" s="189">
        <v>21917305.370000001</v>
      </c>
      <c r="O17" s="189">
        <v>12946036.360000001</v>
      </c>
      <c r="P17" s="189">
        <v>9246134.5700000003</v>
      </c>
      <c r="Q17" s="189">
        <v>9110952.9499999993</v>
      </c>
      <c r="R17" s="189"/>
      <c r="S17" s="189"/>
      <c r="T17" s="190"/>
      <c r="U17" s="79"/>
      <c r="V17" s="78">
        <f>AVERAGE(I17:T17)/V$14</f>
        <v>158.25362253741963</v>
      </c>
      <c r="W17" s="79">
        <f>IFERROR(AVERAGE($I17:$K17)/W$14,"")</f>
        <v>112.76039240366431</v>
      </c>
      <c r="X17" s="79">
        <f>IFERROR(AVERAGE($L17:$N17)/X$14,0)</f>
        <v>139.27901068020441</v>
      </c>
      <c r="Y17" s="79">
        <f>IFERROR(AVERAGE($O17:$Q17)/Y$14,0)</f>
        <v>0</v>
      </c>
      <c r="Z17" s="79">
        <f>IFERROR(AVERAGE($R17:$T17)/Z$14,0)</f>
        <v>0</v>
      </c>
      <c r="AA17" s="151">
        <f>IFERROR((Z17-Y17)/Y17,0)</f>
        <v>0</v>
      </c>
      <c r="AB17" s="105">
        <f>IFERROR(I17/I$14,0)</f>
        <v>117.00896125648026</v>
      </c>
      <c r="AC17" s="79">
        <f t="shared" ref="AB17:AM38" si="0">IFERROR(J17/J$14,0)</f>
        <v>91.990514135824029</v>
      </c>
      <c r="AD17" s="79">
        <f t="shared" si="0"/>
        <v>129.35993714679702</v>
      </c>
      <c r="AE17" s="79">
        <f t="shared" si="0"/>
        <v>144.36881663979122</v>
      </c>
      <c r="AF17" s="79">
        <f t="shared" si="0"/>
        <v>132.05312259845553</v>
      </c>
      <c r="AG17" s="79">
        <f t="shared" si="0"/>
        <v>141.44212144092518</v>
      </c>
      <c r="AH17" s="79">
        <f t="shared" si="0"/>
        <v>0</v>
      </c>
      <c r="AI17" s="79">
        <f t="shared" si="0"/>
        <v>0</v>
      </c>
      <c r="AJ17" s="79">
        <f t="shared" si="0"/>
        <v>0</v>
      </c>
      <c r="AK17" s="79">
        <f t="shared" si="0"/>
        <v>0</v>
      </c>
      <c r="AL17" s="79">
        <f t="shared" si="0"/>
        <v>0</v>
      </c>
      <c r="AM17" s="85">
        <f t="shared" si="0"/>
        <v>0</v>
      </c>
    </row>
    <row r="18" spans="1:39" x14ac:dyDescent="0.25">
      <c r="A18" s="1" t="s">
        <v>23</v>
      </c>
      <c r="B18" t="s">
        <v>24</v>
      </c>
      <c r="C18" s="75">
        <f t="shared" ref="C18:C50" si="1">AVERAGE(I18:T18)</f>
        <v>15021826.463333335</v>
      </c>
      <c r="D18" s="76">
        <f t="shared" ref="D18:D50" si="2">IF(I18=" "," ",IFERROR(AVERAGE($I18:$K18),0))</f>
        <v>18773966.186666667</v>
      </c>
      <c r="E18" s="76">
        <f t="shared" ref="E18:E50" si="3">IF(L18=" "," ",IFERROR(AVERAGE($L18:$N18),0))</f>
        <v>20089312.046666667</v>
      </c>
      <c r="F18" s="76">
        <f t="shared" ref="F18:F50" si="4">IF(O18=" "," ",IFERROR(AVERAGE($O18:$Q18),0))</f>
        <v>6202201.1566666672</v>
      </c>
      <c r="G18" s="76">
        <f t="shared" ref="G18:G50" si="5">IF(R18&lt;D172," ",IFERROR(AVERAGE($R18:$T18),0))</f>
        <v>0</v>
      </c>
      <c r="H18" s="103">
        <f t="shared" ref="H18:H50" si="6">IFERROR((E18-D18)/D18,0)</f>
        <v>7.0062225899509847E-2</v>
      </c>
      <c r="I18" s="189">
        <v>18747463.809999999</v>
      </c>
      <c r="J18" s="189">
        <v>17835986.170000002</v>
      </c>
      <c r="K18" s="189">
        <v>19738448.580000002</v>
      </c>
      <c r="L18" s="189">
        <v>21823730.789999999</v>
      </c>
      <c r="M18" s="189">
        <v>20038109.399999999</v>
      </c>
      <c r="N18" s="189">
        <v>18406095.949999999</v>
      </c>
      <c r="O18" s="189">
        <v>12285721.530000001</v>
      </c>
      <c r="P18" s="189">
        <v>4154289.37</v>
      </c>
      <c r="Q18" s="189">
        <v>2166592.5699999998</v>
      </c>
      <c r="R18" s="189"/>
      <c r="S18" s="189"/>
      <c r="T18" s="190"/>
      <c r="U18" s="79"/>
      <c r="V18" s="78">
        <f t="shared" ref="V18:V50" si="7">AVERAGE(I18:T18)/V$14</f>
        <v>139.82868277290066</v>
      </c>
      <c r="W18" s="79">
        <f t="shared" ref="W18:W81" si="8">IFERROR(AVERAGE($I18:$K18)/W$14,"")</f>
        <v>115.27105500568969</v>
      </c>
      <c r="X18" s="79">
        <f t="shared" ref="X18:X81" si="9">IFERROR(AVERAGE($L18:$N18)/X$14,0)</f>
        <v>126.01289682772003</v>
      </c>
      <c r="Y18" s="79">
        <f t="shared" ref="Y18:Y81" si="10">IFERROR(AVERAGE($O18:$Q18)/Y$14,0)</f>
        <v>0</v>
      </c>
      <c r="Z18" s="79">
        <f t="shared" ref="Z18:Z81" si="11">IFERROR(AVERAGE($R18:$T18)/Z$14,0)</f>
        <v>0</v>
      </c>
      <c r="AA18" s="151">
        <f t="shared" ref="AA18:AA81" si="12">IFERROR((Z18-Y18)/Y18,0)</f>
        <v>0</v>
      </c>
      <c r="AB18" s="105">
        <f t="shared" si="0"/>
        <v>115.01864357802386</v>
      </c>
      <c r="AC18" s="79">
        <f t="shared" si="0"/>
        <v>109.31123431821386</v>
      </c>
      <c r="AD18" s="79">
        <f t="shared" si="0"/>
        <v>121.51074586621688</v>
      </c>
      <c r="AE18" s="79">
        <f t="shared" si="0"/>
        <v>134.31806638437203</v>
      </c>
      <c r="AF18" s="79">
        <f t="shared" si="0"/>
        <v>124.58876481341009</v>
      </c>
      <c r="AG18" s="79">
        <f t="shared" si="0"/>
        <v>118.78272509615633</v>
      </c>
      <c r="AH18" s="79">
        <f t="shared" si="0"/>
        <v>0</v>
      </c>
      <c r="AI18" s="79">
        <f t="shared" si="0"/>
        <v>0</v>
      </c>
      <c r="AJ18" s="79">
        <f t="shared" si="0"/>
        <v>0</v>
      </c>
      <c r="AK18" s="79">
        <f t="shared" si="0"/>
        <v>0</v>
      </c>
      <c r="AL18" s="79">
        <f t="shared" si="0"/>
        <v>0</v>
      </c>
      <c r="AM18" s="85">
        <f t="shared" si="0"/>
        <v>0</v>
      </c>
    </row>
    <row r="19" spans="1:39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/>
      <c r="S19" s="189"/>
      <c r="T19" s="190"/>
      <c r="U19" s="79"/>
      <c r="V19" s="78">
        <f t="shared" si="7"/>
        <v>0</v>
      </c>
      <c r="W19" s="79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151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25">
      <c r="A20" s="1" t="s">
        <v>27</v>
      </c>
      <c r="B20" t="s">
        <v>168</v>
      </c>
      <c r="C20" s="75">
        <f t="shared" si="1"/>
        <v>0</v>
      </c>
      <c r="D20" s="76">
        <f t="shared" si="2"/>
        <v>0</v>
      </c>
      <c r="E20" s="76">
        <f t="shared" si="3"/>
        <v>0</v>
      </c>
      <c r="F20" s="76">
        <f t="shared" si="4"/>
        <v>0</v>
      </c>
      <c r="G20" s="76">
        <f t="shared" si="5"/>
        <v>0</v>
      </c>
      <c r="H20" s="103">
        <f t="shared" si="6"/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89"/>
      <c r="S20" s="189"/>
      <c r="T20" s="190"/>
      <c r="U20" s="79"/>
      <c r="V20" s="78">
        <f t="shared" si="7"/>
        <v>0</v>
      </c>
      <c r="W20" s="79">
        <f t="shared" si="8"/>
        <v>0</v>
      </c>
      <c r="X20" s="79">
        <f t="shared" si="9"/>
        <v>0</v>
      </c>
      <c r="Y20" s="79">
        <f t="shared" si="10"/>
        <v>0</v>
      </c>
      <c r="Z20" s="79">
        <f t="shared" si="11"/>
        <v>0</v>
      </c>
      <c r="AA20" s="151">
        <f t="shared" si="12"/>
        <v>0</v>
      </c>
      <c r="AB20" s="105">
        <f t="shared" si="0"/>
        <v>0</v>
      </c>
      <c r="AC20" s="79">
        <f t="shared" si="0"/>
        <v>0</v>
      </c>
      <c r="AD20" s="79">
        <f t="shared" si="0"/>
        <v>0</v>
      </c>
      <c r="AE20" s="79">
        <f t="shared" si="0"/>
        <v>0</v>
      </c>
      <c r="AF20" s="79">
        <f t="shared" si="0"/>
        <v>0</v>
      </c>
      <c r="AG20" s="79">
        <f t="shared" si="0"/>
        <v>0</v>
      </c>
      <c r="AH20" s="79">
        <f t="shared" si="0"/>
        <v>0</v>
      </c>
      <c r="AI20" s="79">
        <f t="shared" si="0"/>
        <v>0</v>
      </c>
      <c r="AJ20" s="79">
        <f t="shared" si="0"/>
        <v>0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25">
      <c r="A21" s="1" t="s">
        <v>28</v>
      </c>
      <c r="B21" t="s">
        <v>29</v>
      </c>
      <c r="C21" s="75">
        <f t="shared" si="1"/>
        <v>127135.58888888889</v>
      </c>
      <c r="D21" s="76">
        <f t="shared" si="2"/>
        <v>188230.66666666666</v>
      </c>
      <c r="E21" s="76">
        <f t="shared" si="3"/>
        <v>175674.28666666665</v>
      </c>
      <c r="F21" s="76">
        <f t="shared" si="4"/>
        <v>17501.813333333335</v>
      </c>
      <c r="G21" s="76">
        <f t="shared" si="5"/>
        <v>0</v>
      </c>
      <c r="H21" s="103">
        <f t="shared" si="6"/>
        <v>-6.6707408640462443E-2</v>
      </c>
      <c r="I21" s="189">
        <v>224836.45</v>
      </c>
      <c r="J21" s="189">
        <v>175150.4</v>
      </c>
      <c r="K21" s="189">
        <v>164705.15</v>
      </c>
      <c r="L21" s="189">
        <v>203040.85</v>
      </c>
      <c r="M21" s="189">
        <v>178874.52</v>
      </c>
      <c r="N21" s="189">
        <v>145107.49</v>
      </c>
      <c r="O21" s="189">
        <v>47618.05</v>
      </c>
      <c r="P21" s="189">
        <v>3536.34</v>
      </c>
      <c r="Q21" s="189">
        <v>1351.05</v>
      </c>
      <c r="R21" s="189"/>
      <c r="S21" s="189"/>
      <c r="T21" s="190"/>
      <c r="U21" s="79"/>
      <c r="V21" s="78">
        <f t="shared" si="7"/>
        <v>1.1834247966638811</v>
      </c>
      <c r="W21" s="79">
        <f t="shared" si="8"/>
        <v>1.1557252908285647</v>
      </c>
      <c r="X21" s="79">
        <f t="shared" si="9"/>
        <v>1.1019404601604121</v>
      </c>
      <c r="Y21" s="79">
        <f t="shared" si="10"/>
        <v>0</v>
      </c>
      <c r="Z21" s="79">
        <f t="shared" si="11"/>
        <v>0</v>
      </c>
      <c r="AA21" s="151">
        <f t="shared" si="12"/>
        <v>0</v>
      </c>
      <c r="AB21" s="105">
        <f t="shared" si="0"/>
        <v>1.3794070370256757</v>
      </c>
      <c r="AC21" s="79">
        <f t="shared" si="0"/>
        <v>1.0734425465933675</v>
      </c>
      <c r="AD21" s="79">
        <f t="shared" si="0"/>
        <v>1.0139320495930855</v>
      </c>
      <c r="AE21" s="79">
        <f t="shared" si="0"/>
        <v>1.2496513374118343</v>
      </c>
      <c r="AF21" s="79">
        <f t="shared" si="0"/>
        <v>1.112168571321984</v>
      </c>
      <c r="AG21" s="79">
        <f t="shared" si="0"/>
        <v>0.93644318387155057</v>
      </c>
      <c r="AH21" s="79">
        <f t="shared" si="0"/>
        <v>0</v>
      </c>
      <c r="AI21" s="79">
        <f t="shared" si="0"/>
        <v>0</v>
      </c>
      <c r="AJ21" s="79">
        <f t="shared" si="0"/>
        <v>0</v>
      </c>
      <c r="AK21" s="79">
        <f t="shared" si="0"/>
        <v>0</v>
      </c>
      <c r="AL21" s="79">
        <f t="shared" si="0"/>
        <v>0</v>
      </c>
      <c r="AM21" s="85">
        <f t="shared" si="0"/>
        <v>0</v>
      </c>
    </row>
    <row r="22" spans="1:39" x14ac:dyDescent="0.25">
      <c r="A22" s="1" t="s">
        <v>30</v>
      </c>
      <c r="B22" t="s">
        <v>31</v>
      </c>
      <c r="C22" s="75">
        <f t="shared" si="1"/>
        <v>7787.2000000000007</v>
      </c>
      <c r="D22" s="76">
        <f t="shared" si="2"/>
        <v>8946.6966666666667</v>
      </c>
      <c r="E22" s="76">
        <f t="shared" si="3"/>
        <v>11737.036666666667</v>
      </c>
      <c r="F22" s="76">
        <f t="shared" si="4"/>
        <v>2677.8666666666668</v>
      </c>
      <c r="G22" s="76">
        <f t="shared" si="5"/>
        <v>0</v>
      </c>
      <c r="H22" s="103">
        <f t="shared" si="6"/>
        <v>0.31188494524422239</v>
      </c>
      <c r="I22" s="189">
        <v>6470.4800000000005</v>
      </c>
      <c r="J22" s="189">
        <v>7896.87</v>
      </c>
      <c r="K22" s="189">
        <v>12472.74</v>
      </c>
      <c r="L22" s="189">
        <v>9914.5899999999983</v>
      </c>
      <c r="M22" s="189">
        <v>10850.33</v>
      </c>
      <c r="N22" s="189">
        <v>14446.19</v>
      </c>
      <c r="O22" s="189">
        <v>5801.77</v>
      </c>
      <c r="P22" s="189">
        <v>1715.61</v>
      </c>
      <c r="Q22" s="189">
        <v>516.22</v>
      </c>
      <c r="R22" s="189"/>
      <c r="S22" s="189"/>
      <c r="T22" s="190"/>
      <c r="U22" s="79"/>
      <c r="V22" s="78">
        <f t="shared" si="7"/>
        <v>7.2486120189642483E-2</v>
      </c>
      <c r="W22" s="79">
        <f t="shared" si="8"/>
        <v>5.4932194578840944E-2</v>
      </c>
      <c r="X22" s="79">
        <f t="shared" si="9"/>
        <v>7.3622132360935719E-2</v>
      </c>
      <c r="Y22" s="79">
        <f t="shared" si="10"/>
        <v>0</v>
      </c>
      <c r="Z22" s="79">
        <f t="shared" si="11"/>
        <v>0</v>
      </c>
      <c r="AA22" s="151">
        <f t="shared" si="12"/>
        <v>0</v>
      </c>
      <c r="AB22" s="105">
        <f t="shared" si="0"/>
        <v>3.9697414031105251E-2</v>
      </c>
      <c r="AC22" s="79">
        <f t="shared" si="0"/>
        <v>4.8397470076669911E-2</v>
      </c>
      <c r="AD22" s="79">
        <f t="shared" si="0"/>
        <v>7.678272860467121E-2</v>
      </c>
      <c r="AE22" s="79">
        <f t="shared" si="0"/>
        <v>6.1021122859710231E-2</v>
      </c>
      <c r="AF22" s="79">
        <f t="shared" si="0"/>
        <v>6.7462912070830799E-2</v>
      </c>
      <c r="AG22" s="79">
        <f t="shared" si="0"/>
        <v>9.3227690441157487E-2</v>
      </c>
      <c r="AH22" s="79">
        <f t="shared" si="0"/>
        <v>0</v>
      </c>
      <c r="AI22" s="79">
        <f t="shared" si="0"/>
        <v>0</v>
      </c>
      <c r="AJ22" s="79">
        <f t="shared" si="0"/>
        <v>0</v>
      </c>
      <c r="AK22" s="79">
        <f t="shared" si="0"/>
        <v>0</v>
      </c>
      <c r="AL22" s="79">
        <f t="shared" si="0"/>
        <v>0</v>
      </c>
      <c r="AM22" s="85">
        <f t="shared" si="0"/>
        <v>0</v>
      </c>
    </row>
    <row r="23" spans="1:39" x14ac:dyDescent="0.25">
      <c r="A23" s="1" t="s">
        <v>32</v>
      </c>
      <c r="B23" t="s">
        <v>33</v>
      </c>
      <c r="C23" s="75">
        <f t="shared" si="1"/>
        <v>0</v>
      </c>
      <c r="D23" s="76">
        <f t="shared" si="2"/>
        <v>0</v>
      </c>
      <c r="E23" s="76">
        <f t="shared" si="3"/>
        <v>0</v>
      </c>
      <c r="F23" s="76">
        <f t="shared" si="4"/>
        <v>0</v>
      </c>
      <c r="G23" s="76">
        <f t="shared" si="5"/>
        <v>0</v>
      </c>
      <c r="H23" s="103">
        <f t="shared" si="6"/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189">
        <v>0</v>
      </c>
      <c r="O23" s="189">
        <v>0</v>
      </c>
      <c r="P23" s="189">
        <v>0</v>
      </c>
      <c r="Q23" s="189">
        <v>0</v>
      </c>
      <c r="R23" s="189"/>
      <c r="S23" s="189"/>
      <c r="T23" s="190"/>
      <c r="U23" s="79"/>
      <c r="V23" s="78">
        <f t="shared" si="7"/>
        <v>0</v>
      </c>
      <c r="W23" s="79">
        <f t="shared" si="8"/>
        <v>0</v>
      </c>
      <c r="X23" s="79">
        <f t="shared" si="9"/>
        <v>0</v>
      </c>
      <c r="Y23" s="79">
        <f t="shared" si="10"/>
        <v>0</v>
      </c>
      <c r="Z23" s="79">
        <f t="shared" si="11"/>
        <v>0</v>
      </c>
      <c r="AA23" s="151">
        <f t="shared" si="12"/>
        <v>0</v>
      </c>
      <c r="AB23" s="105">
        <f t="shared" si="0"/>
        <v>0</v>
      </c>
      <c r="AC23" s="79">
        <f t="shared" si="0"/>
        <v>0</v>
      </c>
      <c r="AD23" s="79">
        <f t="shared" si="0"/>
        <v>0</v>
      </c>
      <c r="AE23" s="79">
        <f t="shared" si="0"/>
        <v>0</v>
      </c>
      <c r="AF23" s="79">
        <f t="shared" si="0"/>
        <v>0</v>
      </c>
      <c r="AG23" s="79">
        <f t="shared" si="0"/>
        <v>0</v>
      </c>
      <c r="AH23" s="79">
        <f t="shared" si="0"/>
        <v>0</v>
      </c>
      <c r="AI23" s="79">
        <f t="shared" si="0"/>
        <v>0</v>
      </c>
      <c r="AJ23" s="79">
        <f t="shared" si="0"/>
        <v>0</v>
      </c>
      <c r="AK23" s="79">
        <f t="shared" si="0"/>
        <v>0</v>
      </c>
      <c r="AL23" s="79">
        <f t="shared" si="0"/>
        <v>0</v>
      </c>
      <c r="AM23" s="85">
        <f t="shared" si="0"/>
        <v>0</v>
      </c>
    </row>
    <row r="24" spans="1:39" x14ac:dyDescent="0.25">
      <c r="A24" s="1" t="s">
        <v>34</v>
      </c>
      <c r="B24" t="s">
        <v>35</v>
      </c>
      <c r="C24" s="75">
        <f t="shared" si="1"/>
        <v>1662573.4999999998</v>
      </c>
      <c r="D24" s="76">
        <f t="shared" si="2"/>
        <v>2181684.9466666668</v>
      </c>
      <c r="E24" s="76">
        <f t="shared" si="3"/>
        <v>2157813.6433333331</v>
      </c>
      <c r="F24" s="76">
        <f t="shared" si="4"/>
        <v>648221.91</v>
      </c>
      <c r="G24" s="76">
        <f t="shared" si="5"/>
        <v>0</v>
      </c>
      <c r="H24" s="103">
        <f t="shared" si="6"/>
        <v>-1.094168219375853E-2</v>
      </c>
      <c r="I24" s="189">
        <v>1971317.31</v>
      </c>
      <c r="J24" s="189">
        <v>2461560.85</v>
      </c>
      <c r="K24" s="189">
        <v>2112176.6800000002</v>
      </c>
      <c r="L24" s="189">
        <v>2235742.9499999997</v>
      </c>
      <c r="M24" s="189">
        <v>2099149.7199999997</v>
      </c>
      <c r="N24" s="189">
        <v>2138548.2599999998</v>
      </c>
      <c r="O24" s="189">
        <v>1253486.43</v>
      </c>
      <c r="P24" s="189">
        <v>383391.17</v>
      </c>
      <c r="Q24" s="189">
        <v>307788.13</v>
      </c>
      <c r="R24" s="189"/>
      <c r="S24" s="189"/>
      <c r="T24" s="190"/>
      <c r="U24" s="79"/>
      <c r="V24" s="78">
        <f t="shared" si="7"/>
        <v>15.47584530320456</v>
      </c>
      <c r="W24" s="79">
        <f t="shared" si="8"/>
        <v>13.395418048153516</v>
      </c>
      <c r="X24" s="79">
        <f t="shared" si="9"/>
        <v>13.535174692850033</v>
      </c>
      <c r="Y24" s="79">
        <f t="shared" si="10"/>
        <v>0</v>
      </c>
      <c r="Z24" s="79">
        <f t="shared" si="11"/>
        <v>0</v>
      </c>
      <c r="AA24" s="151">
        <f t="shared" si="12"/>
        <v>0</v>
      </c>
      <c r="AB24" s="105">
        <f t="shared" si="0"/>
        <v>12.094342219086476</v>
      </c>
      <c r="AC24" s="79">
        <f t="shared" si="0"/>
        <v>15.086143950676302</v>
      </c>
      <c r="AD24" s="79">
        <f t="shared" si="0"/>
        <v>13.002651284766255</v>
      </c>
      <c r="AE24" s="79">
        <f t="shared" si="0"/>
        <v>13.760281084208321</v>
      </c>
      <c r="AF24" s="79">
        <f t="shared" si="0"/>
        <v>13.051654003506719</v>
      </c>
      <c r="AG24" s="79">
        <f t="shared" si="0"/>
        <v>13.801003252536203</v>
      </c>
      <c r="AH24" s="79">
        <f t="shared" si="0"/>
        <v>0</v>
      </c>
      <c r="AI24" s="79">
        <f t="shared" si="0"/>
        <v>0</v>
      </c>
      <c r="AJ24" s="79">
        <f t="shared" si="0"/>
        <v>0</v>
      </c>
      <c r="AK24" s="79">
        <f t="shared" si="0"/>
        <v>0</v>
      </c>
      <c r="AL24" s="79">
        <f t="shared" si="0"/>
        <v>0</v>
      </c>
      <c r="AM24" s="85">
        <f t="shared" si="0"/>
        <v>0</v>
      </c>
    </row>
    <row r="25" spans="1:39" x14ac:dyDescent="0.25">
      <c r="A25" s="1" t="s">
        <v>36</v>
      </c>
      <c r="B25" t="s">
        <v>37</v>
      </c>
      <c r="C25" s="75">
        <f t="shared" si="1"/>
        <v>19099.312222222219</v>
      </c>
      <c r="D25" s="76">
        <f t="shared" si="2"/>
        <v>27960.37</v>
      </c>
      <c r="E25" s="76">
        <f t="shared" si="3"/>
        <v>26397.320000000003</v>
      </c>
      <c r="F25" s="76">
        <f t="shared" si="4"/>
        <v>2940.2466666666664</v>
      </c>
      <c r="G25" s="76">
        <f t="shared" si="5"/>
        <v>0</v>
      </c>
      <c r="H25" s="103">
        <f t="shared" si="6"/>
        <v>-5.5902336056353891E-2</v>
      </c>
      <c r="I25" s="189">
        <v>35584.51</v>
      </c>
      <c r="J25" s="189">
        <v>23730.75</v>
      </c>
      <c r="K25" s="189">
        <v>24565.85</v>
      </c>
      <c r="L25" s="189">
        <v>34893.24</v>
      </c>
      <c r="M25" s="189">
        <v>29458.12</v>
      </c>
      <c r="N25" s="189">
        <v>14840.6</v>
      </c>
      <c r="O25" s="189">
        <v>7188.36</v>
      </c>
      <c r="P25" s="189">
        <v>667.86</v>
      </c>
      <c r="Q25" s="189">
        <v>964.52</v>
      </c>
      <c r="R25" s="189"/>
      <c r="S25" s="189"/>
      <c r="T25" s="190"/>
      <c r="U25" s="79"/>
      <c r="V25" s="78">
        <f t="shared" si="7"/>
        <v>0.17778341910821699</v>
      </c>
      <c r="W25" s="79">
        <f t="shared" si="8"/>
        <v>0.17167503745364343</v>
      </c>
      <c r="X25" s="79">
        <f t="shared" si="9"/>
        <v>0.1655807204328954</v>
      </c>
      <c r="Y25" s="79">
        <f t="shared" si="10"/>
        <v>0</v>
      </c>
      <c r="Z25" s="79">
        <f t="shared" si="11"/>
        <v>0</v>
      </c>
      <c r="AA25" s="151">
        <f t="shared" si="12"/>
        <v>0</v>
      </c>
      <c r="AB25" s="105">
        <f t="shared" si="0"/>
        <v>0.21831657412804076</v>
      </c>
      <c r="AC25" s="79">
        <f t="shared" si="0"/>
        <v>0.14543841585614739</v>
      </c>
      <c r="AD25" s="79">
        <f t="shared" si="0"/>
        <v>0.15122843845803424</v>
      </c>
      <c r="AE25" s="79">
        <f t="shared" si="0"/>
        <v>0.21475670552320927</v>
      </c>
      <c r="AF25" s="79">
        <f t="shared" si="0"/>
        <v>0.18315853613042019</v>
      </c>
      <c r="AG25" s="79">
        <f t="shared" si="0"/>
        <v>9.5772993623996494E-2</v>
      </c>
      <c r="AH25" s="79">
        <f t="shared" si="0"/>
        <v>0</v>
      </c>
      <c r="AI25" s="79">
        <f t="shared" si="0"/>
        <v>0</v>
      </c>
      <c r="AJ25" s="79">
        <f t="shared" si="0"/>
        <v>0</v>
      </c>
      <c r="AK25" s="79">
        <f t="shared" si="0"/>
        <v>0</v>
      </c>
      <c r="AL25" s="79">
        <f t="shared" si="0"/>
        <v>0</v>
      </c>
      <c r="AM25" s="85">
        <f t="shared" si="0"/>
        <v>0</v>
      </c>
    </row>
    <row r="26" spans="1:39" x14ac:dyDescent="0.25">
      <c r="A26" s="1" t="s">
        <v>38</v>
      </c>
      <c r="B26" t="s">
        <v>39</v>
      </c>
      <c r="C26" s="75">
        <f t="shared" si="1"/>
        <v>196804.26444444444</v>
      </c>
      <c r="D26" s="76">
        <f t="shared" si="2"/>
        <v>260577.9</v>
      </c>
      <c r="E26" s="76">
        <f t="shared" si="3"/>
        <v>252015.16</v>
      </c>
      <c r="F26" s="76">
        <f t="shared" si="4"/>
        <v>77819.733333333337</v>
      </c>
      <c r="G26" s="76">
        <f t="shared" si="5"/>
        <v>0</v>
      </c>
      <c r="H26" s="103">
        <f t="shared" si="6"/>
        <v>-3.286057643414883E-2</v>
      </c>
      <c r="I26" s="189">
        <v>272322.59999999998</v>
      </c>
      <c r="J26" s="189">
        <v>264257.62</v>
      </c>
      <c r="K26" s="189">
        <v>245153.48</v>
      </c>
      <c r="L26" s="189">
        <v>258534.63</v>
      </c>
      <c r="M26" s="189">
        <v>252538.06</v>
      </c>
      <c r="N26" s="189">
        <v>244972.79</v>
      </c>
      <c r="O26" s="189">
        <v>175633.22</v>
      </c>
      <c r="P26" s="189">
        <v>23731.53</v>
      </c>
      <c r="Q26" s="189">
        <v>34094.449999999997</v>
      </c>
      <c r="R26" s="189"/>
      <c r="S26" s="189"/>
      <c r="T26" s="190"/>
      <c r="U26" s="79"/>
      <c r="V26" s="78">
        <f t="shared" si="7"/>
        <v>1.8319264390736314</v>
      </c>
      <c r="W26" s="79">
        <f t="shared" si="8"/>
        <v>1.5999330746371294</v>
      </c>
      <c r="X26" s="79">
        <f t="shared" si="9"/>
        <v>1.5807987989997241</v>
      </c>
      <c r="Y26" s="79">
        <f t="shared" si="10"/>
        <v>0</v>
      </c>
      <c r="Z26" s="79">
        <f t="shared" si="11"/>
        <v>0</v>
      </c>
      <c r="AA26" s="151">
        <f t="shared" si="12"/>
        <v>0</v>
      </c>
      <c r="AB26" s="105">
        <f t="shared" si="0"/>
        <v>1.6707420473020644</v>
      </c>
      <c r="AC26" s="79">
        <f t="shared" si="0"/>
        <v>1.6195530959078734</v>
      </c>
      <c r="AD26" s="79">
        <f t="shared" si="0"/>
        <v>1.5091754595486389</v>
      </c>
      <c r="AE26" s="79">
        <f t="shared" si="0"/>
        <v>1.5911977621585691</v>
      </c>
      <c r="AF26" s="79">
        <f t="shared" si="0"/>
        <v>1.5701783205043709</v>
      </c>
      <c r="AG26" s="79">
        <f t="shared" si="0"/>
        <v>1.5809183897364414</v>
      </c>
      <c r="AH26" s="79">
        <f t="shared" si="0"/>
        <v>0</v>
      </c>
      <c r="AI26" s="79">
        <f t="shared" si="0"/>
        <v>0</v>
      </c>
      <c r="AJ26" s="79">
        <f t="shared" si="0"/>
        <v>0</v>
      </c>
      <c r="AK26" s="79">
        <f t="shared" si="0"/>
        <v>0</v>
      </c>
      <c r="AL26" s="79">
        <f t="shared" si="0"/>
        <v>0</v>
      </c>
      <c r="AM26" s="85">
        <f t="shared" si="0"/>
        <v>0</v>
      </c>
    </row>
    <row r="27" spans="1:39" x14ac:dyDescent="0.25">
      <c r="A27" s="1" t="s">
        <v>40</v>
      </c>
      <c r="B27" t="s">
        <v>41</v>
      </c>
      <c r="C27" s="75">
        <f t="shared" si="1"/>
        <v>21407.975555555553</v>
      </c>
      <c r="D27" s="76">
        <f t="shared" si="2"/>
        <v>28538.286666666667</v>
      </c>
      <c r="E27" s="76">
        <f t="shared" si="3"/>
        <v>28147.416666666668</v>
      </c>
      <c r="F27" s="76">
        <f t="shared" si="4"/>
        <v>7538.2233333333343</v>
      </c>
      <c r="G27" s="76">
        <f t="shared" si="5"/>
        <v>0</v>
      </c>
      <c r="H27" s="103">
        <f t="shared" si="6"/>
        <v>-1.369633729471726E-2</v>
      </c>
      <c r="I27" s="189">
        <v>28239.98</v>
      </c>
      <c r="J27" s="189">
        <v>24827.899999999998</v>
      </c>
      <c r="K27" s="189">
        <v>32546.98</v>
      </c>
      <c r="L27" s="189">
        <v>27839.52</v>
      </c>
      <c r="M27" s="189">
        <v>30207.119999999999</v>
      </c>
      <c r="N27" s="189">
        <v>26395.609999999997</v>
      </c>
      <c r="O27" s="189">
        <v>10941.75</v>
      </c>
      <c r="P27" s="189">
        <v>5954.11</v>
      </c>
      <c r="Q27" s="189">
        <v>5718.81</v>
      </c>
      <c r="R27" s="189"/>
      <c r="S27" s="189"/>
      <c r="T27" s="190"/>
      <c r="U27" s="79"/>
      <c r="V27" s="78">
        <f t="shared" si="7"/>
        <v>0.19927330608394905</v>
      </c>
      <c r="W27" s="79">
        <f t="shared" si="8"/>
        <v>0.17522341200645103</v>
      </c>
      <c r="X27" s="79">
        <f t="shared" si="9"/>
        <v>0.17655843585604725</v>
      </c>
      <c r="Y27" s="79">
        <f t="shared" si="10"/>
        <v>0</v>
      </c>
      <c r="Z27" s="79">
        <f t="shared" si="11"/>
        <v>0</v>
      </c>
      <c r="AA27" s="151">
        <f t="shared" si="12"/>
        <v>0</v>
      </c>
      <c r="AB27" s="105">
        <f t="shared" si="0"/>
        <v>0.17325672566643149</v>
      </c>
      <c r="AC27" s="79">
        <f t="shared" si="0"/>
        <v>0.15216250835034043</v>
      </c>
      <c r="AD27" s="79">
        <f t="shared" si="0"/>
        <v>0.20036062102165697</v>
      </c>
      <c r="AE27" s="79">
        <f t="shared" si="0"/>
        <v>0.1713433203264442</v>
      </c>
      <c r="AF27" s="79">
        <f t="shared" si="0"/>
        <v>0.18781551164554758</v>
      </c>
      <c r="AG27" s="79">
        <f t="shared" si="0"/>
        <v>0.17034261338702597</v>
      </c>
      <c r="AH27" s="79">
        <f t="shared" si="0"/>
        <v>0</v>
      </c>
      <c r="AI27" s="79">
        <f t="shared" si="0"/>
        <v>0</v>
      </c>
      <c r="AJ27" s="79">
        <f t="shared" si="0"/>
        <v>0</v>
      </c>
      <c r="AK27" s="79">
        <f t="shared" si="0"/>
        <v>0</v>
      </c>
      <c r="AL27" s="79">
        <f t="shared" si="0"/>
        <v>0</v>
      </c>
      <c r="AM27" s="85">
        <f t="shared" si="0"/>
        <v>0</v>
      </c>
    </row>
    <row r="28" spans="1:39" x14ac:dyDescent="0.25">
      <c r="A28" s="1" t="s">
        <v>42</v>
      </c>
      <c r="B28" t="s">
        <v>43</v>
      </c>
      <c r="C28" s="75">
        <f t="shared" si="1"/>
        <v>966992.78666666662</v>
      </c>
      <c r="D28" s="76">
        <f t="shared" si="2"/>
        <v>1137295.0900000001</v>
      </c>
      <c r="E28" s="76">
        <f t="shared" si="3"/>
        <v>1212294.97</v>
      </c>
      <c r="F28" s="76">
        <f t="shared" si="4"/>
        <v>551388.29999999993</v>
      </c>
      <c r="G28" s="76">
        <f t="shared" si="5"/>
        <v>0</v>
      </c>
      <c r="H28" s="103">
        <f t="shared" si="6"/>
        <v>6.5945839966652708E-2</v>
      </c>
      <c r="I28" s="189">
        <v>1167014.9099999999</v>
      </c>
      <c r="J28" s="189">
        <v>1045907.2799999999</v>
      </c>
      <c r="K28" s="189">
        <v>1198963.08</v>
      </c>
      <c r="L28" s="189">
        <v>1269731.97</v>
      </c>
      <c r="M28" s="189">
        <v>1184139.72</v>
      </c>
      <c r="N28" s="189">
        <v>1183013.22</v>
      </c>
      <c r="O28" s="189">
        <v>769427.9</v>
      </c>
      <c r="P28" s="189">
        <v>354220.58999999997</v>
      </c>
      <c r="Q28" s="189">
        <v>530516.40999999992</v>
      </c>
      <c r="R28" s="189"/>
      <c r="S28" s="189"/>
      <c r="T28" s="190"/>
      <c r="U28" s="79"/>
      <c r="V28" s="78">
        <f t="shared" si="7"/>
        <v>9.0011243266947432</v>
      </c>
      <c r="W28" s="79">
        <f t="shared" si="8"/>
        <v>6.9829253751504288</v>
      </c>
      <c r="X28" s="79">
        <f t="shared" si="9"/>
        <v>7.6042823479722665</v>
      </c>
      <c r="Y28" s="79">
        <f t="shared" si="10"/>
        <v>0</v>
      </c>
      <c r="Z28" s="79">
        <f t="shared" si="11"/>
        <v>0</v>
      </c>
      <c r="AA28" s="151">
        <f t="shared" si="12"/>
        <v>0</v>
      </c>
      <c r="AB28" s="105">
        <f t="shared" si="0"/>
        <v>7.159820301236234</v>
      </c>
      <c r="AC28" s="79">
        <f t="shared" si="0"/>
        <v>6.410041736380518</v>
      </c>
      <c r="AD28" s="79">
        <f t="shared" si="0"/>
        <v>7.3808687408428861</v>
      </c>
      <c r="AE28" s="79">
        <f t="shared" si="0"/>
        <v>7.8147932027720675</v>
      </c>
      <c r="AF28" s="79">
        <f t="shared" si="0"/>
        <v>7.3624962383575614</v>
      </c>
      <c r="AG28" s="79">
        <f t="shared" si="0"/>
        <v>7.6345105707426626</v>
      </c>
      <c r="AH28" s="79">
        <f t="shared" si="0"/>
        <v>0</v>
      </c>
      <c r="AI28" s="79">
        <f t="shared" si="0"/>
        <v>0</v>
      </c>
      <c r="AJ28" s="79">
        <f t="shared" si="0"/>
        <v>0</v>
      </c>
      <c r="AK28" s="79">
        <f t="shared" si="0"/>
        <v>0</v>
      </c>
      <c r="AL28" s="79">
        <f t="shared" si="0"/>
        <v>0</v>
      </c>
      <c r="AM28" s="85">
        <f t="shared" si="0"/>
        <v>0</v>
      </c>
    </row>
    <row r="29" spans="1:39" x14ac:dyDescent="0.25">
      <c r="A29" s="1" t="s">
        <v>44</v>
      </c>
      <c r="B29" t="s">
        <v>45</v>
      </c>
      <c r="C29" s="75">
        <f t="shared" si="1"/>
        <v>594131.90777777776</v>
      </c>
      <c r="D29" s="76">
        <f t="shared" si="2"/>
        <v>821201.06666666653</v>
      </c>
      <c r="E29" s="76">
        <f t="shared" si="3"/>
        <v>747171.75666666671</v>
      </c>
      <c r="F29" s="76">
        <f t="shared" si="4"/>
        <v>214022.9</v>
      </c>
      <c r="G29" s="76">
        <f t="shared" si="5"/>
        <v>0</v>
      </c>
      <c r="H29" s="103">
        <f t="shared" si="6"/>
        <v>-9.0147605750796028E-2</v>
      </c>
      <c r="I29" s="189">
        <v>760463.6</v>
      </c>
      <c r="J29" s="189">
        <v>888950.78</v>
      </c>
      <c r="K29" s="189">
        <v>814188.82</v>
      </c>
      <c r="L29" s="189">
        <v>866847.59</v>
      </c>
      <c r="M29" s="189">
        <v>688442.97</v>
      </c>
      <c r="N29" s="189">
        <v>686224.71</v>
      </c>
      <c r="O29" s="189">
        <v>497026.57</v>
      </c>
      <c r="P29" s="189">
        <v>88443.16</v>
      </c>
      <c r="Q29" s="189">
        <v>56598.97</v>
      </c>
      <c r="R29" s="189"/>
      <c r="S29" s="189"/>
      <c r="T29" s="190"/>
      <c r="U29" s="79"/>
      <c r="V29" s="78">
        <f t="shared" si="7"/>
        <v>5.5303982016233793</v>
      </c>
      <c r="W29" s="79">
        <f t="shared" si="8"/>
        <v>5.0421265482885929</v>
      </c>
      <c r="X29" s="79">
        <f t="shared" si="9"/>
        <v>4.6867347804996369</v>
      </c>
      <c r="Y29" s="79">
        <f t="shared" si="10"/>
        <v>0</v>
      </c>
      <c r="Z29" s="79">
        <f t="shared" si="11"/>
        <v>0</v>
      </c>
      <c r="AA29" s="151">
        <f t="shared" si="12"/>
        <v>0</v>
      </c>
      <c r="AB29" s="105">
        <f t="shared" si="0"/>
        <v>4.6655639743550417</v>
      </c>
      <c r="AC29" s="79">
        <f t="shared" si="0"/>
        <v>5.4481039671011908</v>
      </c>
      <c r="AD29" s="79">
        <f t="shared" si="0"/>
        <v>5.0121817017766341</v>
      </c>
      <c r="AE29" s="79">
        <f t="shared" si="0"/>
        <v>5.3351690074963996</v>
      </c>
      <c r="AF29" s="79">
        <f t="shared" si="0"/>
        <v>4.2804566820448411</v>
      </c>
      <c r="AG29" s="79">
        <f t="shared" si="0"/>
        <v>4.4285133199101674</v>
      </c>
      <c r="AH29" s="79">
        <f t="shared" si="0"/>
        <v>0</v>
      </c>
      <c r="AI29" s="79">
        <f t="shared" si="0"/>
        <v>0</v>
      </c>
      <c r="AJ29" s="79">
        <f t="shared" si="0"/>
        <v>0</v>
      </c>
      <c r="AK29" s="79">
        <f t="shared" si="0"/>
        <v>0</v>
      </c>
      <c r="AL29" s="79">
        <f t="shared" si="0"/>
        <v>0</v>
      </c>
      <c r="AM29" s="85">
        <f t="shared" si="0"/>
        <v>0</v>
      </c>
    </row>
    <row r="30" spans="1:39" x14ac:dyDescent="0.25">
      <c r="A30" s="1" t="s">
        <v>46</v>
      </c>
      <c r="B30" t="s">
        <v>47</v>
      </c>
      <c r="C30" s="75">
        <f t="shared" si="1"/>
        <v>795534.34555555554</v>
      </c>
      <c r="D30" s="76">
        <f t="shared" si="2"/>
        <v>1078769.9166666667</v>
      </c>
      <c r="E30" s="76">
        <f t="shared" si="3"/>
        <v>1090669.6633333331</v>
      </c>
      <c r="F30" s="76">
        <f t="shared" si="4"/>
        <v>217163.45666666667</v>
      </c>
      <c r="G30" s="76">
        <f t="shared" si="5"/>
        <v>0</v>
      </c>
      <c r="H30" s="103">
        <f t="shared" si="6"/>
        <v>1.103084771165648E-2</v>
      </c>
      <c r="I30" s="189">
        <v>1016079.36</v>
      </c>
      <c r="J30" s="189">
        <v>1170730.5499999998</v>
      </c>
      <c r="K30" s="189">
        <v>1049499.8400000001</v>
      </c>
      <c r="L30" s="189">
        <v>1154373.18</v>
      </c>
      <c r="M30" s="189">
        <v>1089163.6299999999</v>
      </c>
      <c r="N30" s="189">
        <v>1028472.1799999999</v>
      </c>
      <c r="O30" s="189">
        <v>502781.28</v>
      </c>
      <c r="P30" s="189">
        <v>88987.68</v>
      </c>
      <c r="Q30" s="189">
        <v>59721.409999999996</v>
      </c>
      <c r="R30" s="189"/>
      <c r="S30" s="189"/>
      <c r="T30" s="190"/>
      <c r="U30" s="79"/>
      <c r="V30" s="78">
        <f t="shared" si="7"/>
        <v>7.4051261283810064</v>
      </c>
      <c r="W30" s="79">
        <f t="shared" si="8"/>
        <v>6.6235842318114466</v>
      </c>
      <c r="X30" s="79">
        <f t="shared" si="9"/>
        <v>6.8413713440999597</v>
      </c>
      <c r="Y30" s="79">
        <f t="shared" si="10"/>
        <v>0</v>
      </c>
      <c r="Z30" s="79">
        <f t="shared" si="11"/>
        <v>0</v>
      </c>
      <c r="AA30" s="151">
        <f t="shared" si="12"/>
        <v>0</v>
      </c>
      <c r="AB30" s="105">
        <f t="shared" si="0"/>
        <v>6.2338069265928402</v>
      </c>
      <c r="AC30" s="79">
        <f t="shared" si="0"/>
        <v>7.1750448926559898</v>
      </c>
      <c r="AD30" s="79">
        <f t="shared" si="0"/>
        <v>6.4607665505226484</v>
      </c>
      <c r="AE30" s="79">
        <f t="shared" si="0"/>
        <v>7.1047968340329151</v>
      </c>
      <c r="AF30" s="79">
        <f t="shared" si="0"/>
        <v>6.7719737742019719</v>
      </c>
      <c r="AG30" s="79">
        <f t="shared" si="0"/>
        <v>6.6371884922171454</v>
      </c>
      <c r="AH30" s="79">
        <f t="shared" si="0"/>
        <v>0</v>
      </c>
      <c r="AI30" s="79">
        <f t="shared" si="0"/>
        <v>0</v>
      </c>
      <c r="AJ30" s="79">
        <f t="shared" si="0"/>
        <v>0</v>
      </c>
      <c r="AK30" s="79">
        <f t="shared" si="0"/>
        <v>0</v>
      </c>
      <c r="AL30" s="79">
        <f t="shared" si="0"/>
        <v>0</v>
      </c>
      <c r="AM30" s="85">
        <f t="shared" si="0"/>
        <v>0</v>
      </c>
    </row>
    <row r="31" spans="1:39" x14ac:dyDescent="0.25">
      <c r="A31" s="1" t="s">
        <v>48</v>
      </c>
      <c r="B31" t="s">
        <v>49</v>
      </c>
      <c r="C31" s="75">
        <f t="shared" si="1"/>
        <v>31345.906666666677</v>
      </c>
      <c r="D31" s="76">
        <f t="shared" si="2"/>
        <v>31563.636666666669</v>
      </c>
      <c r="E31" s="76">
        <f t="shared" si="3"/>
        <v>54484.09</v>
      </c>
      <c r="F31" s="76">
        <f t="shared" si="4"/>
        <v>7989.9933333333329</v>
      </c>
      <c r="G31" s="76">
        <f t="shared" si="5"/>
        <v>0</v>
      </c>
      <c r="H31" s="103">
        <f t="shared" si="6"/>
        <v>0.72616642928027597</v>
      </c>
      <c r="I31" s="189">
        <v>36332.089999999997</v>
      </c>
      <c r="J31" s="189">
        <v>27241.8</v>
      </c>
      <c r="K31" s="189">
        <v>31117.02</v>
      </c>
      <c r="L31" s="189">
        <v>69591.73</v>
      </c>
      <c r="M31" s="189">
        <v>60856.01</v>
      </c>
      <c r="N31" s="189">
        <v>33004.53</v>
      </c>
      <c r="O31" s="189">
        <v>15932.43</v>
      </c>
      <c r="P31" s="189">
        <v>3696.77</v>
      </c>
      <c r="Q31" s="189">
        <v>4340.78</v>
      </c>
      <c r="R31" s="189"/>
      <c r="S31" s="189"/>
      <c r="T31" s="190"/>
      <c r="U31" s="79"/>
      <c r="V31" s="78">
        <f t="shared" si="7"/>
        <v>0.29177922206869172</v>
      </c>
      <c r="W31" s="79">
        <f t="shared" si="8"/>
        <v>0.19379888416795607</v>
      </c>
      <c r="X31" s="79">
        <f t="shared" si="9"/>
        <v>0.34175874196057443</v>
      </c>
      <c r="Y31" s="79">
        <f t="shared" si="10"/>
        <v>0</v>
      </c>
      <c r="Z31" s="79">
        <f t="shared" si="11"/>
        <v>0</v>
      </c>
      <c r="AA31" s="151">
        <f t="shared" si="12"/>
        <v>0</v>
      </c>
      <c r="AB31" s="105">
        <f t="shared" si="0"/>
        <v>0.22290309518696891</v>
      </c>
      <c r="AC31" s="79">
        <f t="shared" si="0"/>
        <v>0.16695655371490559</v>
      </c>
      <c r="AD31" s="79">
        <f t="shared" si="0"/>
        <v>0.19155772521884734</v>
      </c>
      <c r="AE31" s="79">
        <f t="shared" si="0"/>
        <v>0.42831478723273303</v>
      </c>
      <c r="AF31" s="79">
        <f t="shared" si="0"/>
        <v>0.37837776838230724</v>
      </c>
      <c r="AG31" s="79">
        <f t="shared" si="0"/>
        <v>0.21299291411755594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/>
      <c r="S32" s="189"/>
      <c r="T32" s="190"/>
      <c r="U32" s="79"/>
      <c r="V32" s="78">
        <f t="shared" si="7"/>
        <v>0</v>
      </c>
      <c r="W32" s="79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151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25">
      <c r="A33" s="1" t="s">
        <v>52</v>
      </c>
      <c r="B33" t="s">
        <v>53</v>
      </c>
      <c r="C33" s="75">
        <f t="shared" si="1"/>
        <v>183497.04555555555</v>
      </c>
      <c r="D33" s="76">
        <f t="shared" si="2"/>
        <v>178634.66666666666</v>
      </c>
      <c r="E33" s="76">
        <f t="shared" si="3"/>
        <v>267335.10000000003</v>
      </c>
      <c r="F33" s="76">
        <f t="shared" si="4"/>
        <v>104521.37</v>
      </c>
      <c r="G33" s="76">
        <f t="shared" si="5"/>
        <v>0</v>
      </c>
      <c r="H33" s="103">
        <f t="shared" si="6"/>
        <v>0.49654658297008447</v>
      </c>
      <c r="I33" s="189">
        <v>209020.5</v>
      </c>
      <c r="J33" s="189">
        <v>194320.05</v>
      </c>
      <c r="K33" s="189">
        <v>132563.45000000001</v>
      </c>
      <c r="L33" s="189">
        <v>320281.10000000003</v>
      </c>
      <c r="M33" s="189">
        <v>209234.17</v>
      </c>
      <c r="N33" s="189">
        <v>272490.03000000003</v>
      </c>
      <c r="O33" s="189">
        <v>121040.7</v>
      </c>
      <c r="P33" s="189">
        <v>17681.169999999998</v>
      </c>
      <c r="Q33" s="189">
        <v>174842.23999999999</v>
      </c>
      <c r="R33" s="189"/>
      <c r="S33" s="189"/>
      <c r="T33" s="190"/>
      <c r="U33" s="79"/>
      <c r="V33" s="78">
        <f t="shared" si="7"/>
        <v>1.7080579538966896</v>
      </c>
      <c r="W33" s="79">
        <f t="shared" si="8"/>
        <v>1.0968064117362935</v>
      </c>
      <c r="X33" s="79">
        <f t="shared" si="9"/>
        <v>1.6768951717447125</v>
      </c>
      <c r="Y33" s="79">
        <f t="shared" si="10"/>
        <v>0</v>
      </c>
      <c r="Z33" s="79">
        <f t="shared" si="11"/>
        <v>0</v>
      </c>
      <c r="AA33" s="151">
        <f t="shared" si="12"/>
        <v>0</v>
      </c>
      <c r="AB33" s="105">
        <f t="shared" si="0"/>
        <v>1.2823736924445535</v>
      </c>
      <c r="AC33" s="79">
        <f t="shared" si="0"/>
        <v>1.190927393406755</v>
      </c>
      <c r="AD33" s="79">
        <f t="shared" si="0"/>
        <v>0.81606634983563375</v>
      </c>
      <c r="AE33" s="79">
        <f t="shared" si="0"/>
        <v>1.9712274892600847</v>
      </c>
      <c r="AF33" s="79">
        <f t="shared" si="0"/>
        <v>1.3009324520934629</v>
      </c>
      <c r="AG33" s="79">
        <f t="shared" si="0"/>
        <v>1.7584993804692948</v>
      </c>
      <c r="AH33" s="79">
        <f t="shared" si="0"/>
        <v>0</v>
      </c>
      <c r="AI33" s="79">
        <f t="shared" si="0"/>
        <v>0</v>
      </c>
      <c r="AJ33" s="79">
        <f t="shared" si="0"/>
        <v>0</v>
      </c>
      <c r="AK33" s="79">
        <f t="shared" si="0"/>
        <v>0</v>
      </c>
      <c r="AL33" s="79">
        <f t="shared" si="0"/>
        <v>0</v>
      </c>
      <c r="AM33" s="85">
        <f t="shared" si="0"/>
        <v>0</v>
      </c>
    </row>
    <row r="34" spans="1:39" x14ac:dyDescent="0.25">
      <c r="A34" s="1" t="s">
        <v>54</v>
      </c>
      <c r="B34" t="s">
        <v>55</v>
      </c>
      <c r="C34" s="75">
        <f t="shared" si="1"/>
        <v>583470.62333333329</v>
      </c>
      <c r="D34" s="76">
        <f t="shared" si="2"/>
        <v>754950.37333333341</v>
      </c>
      <c r="E34" s="76">
        <f t="shared" si="3"/>
        <v>727447.27666666673</v>
      </c>
      <c r="F34" s="76">
        <f t="shared" si="4"/>
        <v>268014.21999999997</v>
      </c>
      <c r="G34" s="76">
        <f t="shared" si="5"/>
        <v>0</v>
      </c>
      <c r="H34" s="103">
        <f t="shared" si="6"/>
        <v>-3.6430337195850662E-2</v>
      </c>
      <c r="I34" s="189">
        <v>869648.68</v>
      </c>
      <c r="J34" s="189">
        <v>698060.82</v>
      </c>
      <c r="K34" s="189">
        <v>697141.62</v>
      </c>
      <c r="L34" s="189">
        <v>797062.97</v>
      </c>
      <c r="M34" s="189">
        <v>695915.1</v>
      </c>
      <c r="N34" s="189">
        <v>689363.76</v>
      </c>
      <c r="O34" s="189">
        <v>307833.31</v>
      </c>
      <c r="P34" s="189">
        <v>83396.929999999993</v>
      </c>
      <c r="Q34" s="189">
        <v>412812.42</v>
      </c>
      <c r="R34" s="189"/>
      <c r="S34" s="189"/>
      <c r="T34" s="190"/>
      <c r="U34" s="79"/>
      <c r="V34" s="78">
        <f t="shared" si="7"/>
        <v>5.4311590469058988</v>
      </c>
      <c r="W34" s="79">
        <f t="shared" si="8"/>
        <v>4.6353511637235885</v>
      </c>
      <c r="X34" s="79">
        <f t="shared" si="9"/>
        <v>4.5630103414821823</v>
      </c>
      <c r="Y34" s="79">
        <f t="shared" si="10"/>
        <v>0</v>
      </c>
      <c r="Z34" s="79">
        <f t="shared" si="11"/>
        <v>0</v>
      </c>
      <c r="AA34" s="151">
        <f t="shared" si="12"/>
        <v>0</v>
      </c>
      <c r="AB34" s="105">
        <f t="shared" si="0"/>
        <v>5.3354316390073322</v>
      </c>
      <c r="AC34" s="79">
        <f t="shared" si="0"/>
        <v>4.2781985327915564</v>
      </c>
      <c r="AD34" s="79">
        <f t="shared" si="0"/>
        <v>4.2916340601568557</v>
      </c>
      <c r="AE34" s="79">
        <f t="shared" si="0"/>
        <v>4.9056670441536703</v>
      </c>
      <c r="AF34" s="79">
        <f t="shared" si="0"/>
        <v>4.3269153288483775</v>
      </c>
      <c r="AG34" s="79">
        <f t="shared" si="0"/>
        <v>4.4487710059629828</v>
      </c>
      <c r="AH34" s="79">
        <f t="shared" si="0"/>
        <v>0</v>
      </c>
      <c r="AI34" s="79">
        <f t="shared" si="0"/>
        <v>0</v>
      </c>
      <c r="AJ34" s="79">
        <f t="shared" si="0"/>
        <v>0</v>
      </c>
      <c r="AK34" s="79">
        <f t="shared" si="0"/>
        <v>0</v>
      </c>
      <c r="AL34" s="79">
        <f t="shared" si="0"/>
        <v>0</v>
      </c>
      <c r="AM34" s="85">
        <f t="shared" si="0"/>
        <v>0</v>
      </c>
    </row>
    <row r="35" spans="1:39" x14ac:dyDescent="0.25">
      <c r="A35" s="1" t="s">
        <v>56</v>
      </c>
      <c r="B35" t="s">
        <v>57</v>
      </c>
      <c r="C35" s="75">
        <f t="shared" si="1"/>
        <v>287412.77333333332</v>
      </c>
      <c r="D35" s="76">
        <f t="shared" si="2"/>
        <v>377553.95999999996</v>
      </c>
      <c r="E35" s="76">
        <f t="shared" si="3"/>
        <v>386817.11333333334</v>
      </c>
      <c r="F35" s="76">
        <f t="shared" si="4"/>
        <v>97867.246666666659</v>
      </c>
      <c r="G35" s="76">
        <f t="shared" si="5"/>
        <v>0</v>
      </c>
      <c r="H35" s="103">
        <f t="shared" si="6"/>
        <v>2.4534647533119187E-2</v>
      </c>
      <c r="I35" s="189">
        <v>340603.13</v>
      </c>
      <c r="J35" s="189">
        <v>379679.11</v>
      </c>
      <c r="K35" s="189">
        <v>412379.64</v>
      </c>
      <c r="L35" s="189">
        <v>410941.12000000005</v>
      </c>
      <c r="M35" s="189">
        <v>368713.16</v>
      </c>
      <c r="N35" s="189">
        <v>380797.06</v>
      </c>
      <c r="O35" s="189">
        <v>238112.62</v>
      </c>
      <c r="P35" s="189">
        <v>36282.920000000006</v>
      </c>
      <c r="Q35" s="189">
        <v>19206.2</v>
      </c>
      <c r="R35" s="189"/>
      <c r="S35" s="189"/>
      <c r="T35" s="190"/>
      <c r="U35" s="79"/>
      <c r="V35" s="78">
        <f t="shared" si="7"/>
        <v>2.6753437476729078</v>
      </c>
      <c r="W35" s="79">
        <f t="shared" si="8"/>
        <v>2.3181592455239826</v>
      </c>
      <c r="X35" s="79">
        <f t="shared" si="9"/>
        <v>2.4263620815107849</v>
      </c>
      <c r="Y35" s="79">
        <f t="shared" si="10"/>
        <v>0</v>
      </c>
      <c r="Z35" s="79">
        <f t="shared" si="11"/>
        <v>0</v>
      </c>
      <c r="AA35" s="151">
        <f t="shared" si="12"/>
        <v>0</v>
      </c>
      <c r="AB35" s="105">
        <f t="shared" si="0"/>
        <v>2.0896538544127119</v>
      </c>
      <c r="AC35" s="79">
        <f t="shared" si="0"/>
        <v>2.3269356548811952</v>
      </c>
      <c r="AD35" s="79">
        <f t="shared" si="0"/>
        <v>2.5386269560827865</v>
      </c>
      <c r="AE35" s="79">
        <f t="shared" si="0"/>
        <v>2.5292108470069796</v>
      </c>
      <c r="AF35" s="79">
        <f t="shared" si="0"/>
        <v>2.2925075543728313</v>
      </c>
      <c r="AG35" s="79">
        <f t="shared" si="0"/>
        <v>2.4574528253181547</v>
      </c>
      <c r="AH35" s="79">
        <f t="shared" si="0"/>
        <v>0</v>
      </c>
      <c r="AI35" s="79">
        <f t="shared" si="0"/>
        <v>0</v>
      </c>
      <c r="AJ35" s="79">
        <f t="shared" si="0"/>
        <v>0</v>
      </c>
      <c r="AK35" s="79">
        <f t="shared" si="0"/>
        <v>0</v>
      </c>
      <c r="AL35" s="79">
        <f t="shared" si="0"/>
        <v>0</v>
      </c>
      <c r="AM35" s="85">
        <f t="shared" si="0"/>
        <v>0</v>
      </c>
    </row>
    <row r="36" spans="1:39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/>
      <c r="S36" s="189"/>
      <c r="T36" s="190"/>
      <c r="U36" s="79"/>
      <c r="V36" s="78">
        <f t="shared" si="7"/>
        <v>0</v>
      </c>
      <c r="W36" s="79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151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25">
      <c r="A37" s="1" t="s">
        <v>60</v>
      </c>
      <c r="B37" t="s">
        <v>61</v>
      </c>
      <c r="C37" s="75">
        <f t="shared" si="1"/>
        <v>0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9">
        <v>0</v>
      </c>
      <c r="J37" s="189">
        <v>0</v>
      </c>
      <c r="K37" s="189">
        <v>0</v>
      </c>
      <c r="L37" s="189">
        <v>0</v>
      </c>
      <c r="M37" s="189">
        <v>0</v>
      </c>
      <c r="N37" s="189">
        <v>0</v>
      </c>
      <c r="O37" s="189">
        <v>0</v>
      </c>
      <c r="P37" s="189">
        <v>0</v>
      </c>
      <c r="Q37" s="189">
        <v>0</v>
      </c>
      <c r="R37" s="189"/>
      <c r="S37" s="189"/>
      <c r="T37" s="190"/>
      <c r="U37" s="79"/>
      <c r="V37" s="78">
        <f t="shared" si="7"/>
        <v>0</v>
      </c>
      <c r="W37" s="79">
        <f t="shared" si="8"/>
        <v>0</v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151">
        <f t="shared" si="12"/>
        <v>0</v>
      </c>
      <c r="AB37" s="105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85">
        <f t="shared" si="0"/>
        <v>0</v>
      </c>
    </row>
    <row r="38" spans="1:39" x14ac:dyDescent="0.25">
      <c r="A38" s="1" t="s">
        <v>62</v>
      </c>
      <c r="B38" t="s">
        <v>63</v>
      </c>
      <c r="C38" s="75">
        <f t="shared" si="1"/>
        <v>0</v>
      </c>
      <c r="D38" s="76">
        <f t="shared" si="2"/>
        <v>0</v>
      </c>
      <c r="E38" s="76">
        <f t="shared" si="3"/>
        <v>0</v>
      </c>
      <c r="F38" s="76">
        <f t="shared" si="4"/>
        <v>0</v>
      </c>
      <c r="G38" s="76">
        <f t="shared" si="5"/>
        <v>0</v>
      </c>
      <c r="H38" s="103">
        <f t="shared" si="6"/>
        <v>0</v>
      </c>
      <c r="I38" s="189">
        <v>0</v>
      </c>
      <c r="J38" s="189">
        <v>0</v>
      </c>
      <c r="K38" s="189">
        <v>0</v>
      </c>
      <c r="L38" s="189">
        <v>0</v>
      </c>
      <c r="M38" s="189">
        <v>0</v>
      </c>
      <c r="N38" s="189">
        <v>0</v>
      </c>
      <c r="O38" s="189">
        <v>0</v>
      </c>
      <c r="P38" s="189">
        <v>0</v>
      </c>
      <c r="Q38" s="189">
        <v>0</v>
      </c>
      <c r="R38" s="189"/>
      <c r="S38" s="189"/>
      <c r="T38" s="190"/>
      <c r="U38" s="79"/>
      <c r="V38" s="78">
        <f t="shared" si="7"/>
        <v>0</v>
      </c>
      <c r="W38" s="79">
        <f t="shared" si="8"/>
        <v>0</v>
      </c>
      <c r="X38" s="79">
        <f t="shared" si="9"/>
        <v>0</v>
      </c>
      <c r="Y38" s="79">
        <f t="shared" si="10"/>
        <v>0</v>
      </c>
      <c r="Z38" s="79">
        <f t="shared" si="11"/>
        <v>0</v>
      </c>
      <c r="AA38" s="151">
        <f t="shared" si="12"/>
        <v>0</v>
      </c>
      <c r="AB38" s="105">
        <f t="shared" si="0"/>
        <v>0</v>
      </c>
      <c r="AC38" s="79">
        <f t="shared" si="0"/>
        <v>0</v>
      </c>
      <c r="AD38" s="79">
        <f t="shared" si="0"/>
        <v>0</v>
      </c>
      <c r="AE38" s="79">
        <f t="shared" ref="AC38:AM50" si="13">IFERROR(L38/L$14,0)</f>
        <v>0</v>
      </c>
      <c r="AF38" s="79">
        <f t="shared" si="13"/>
        <v>0</v>
      </c>
      <c r="AG38" s="79">
        <f t="shared" si="13"/>
        <v>0</v>
      </c>
      <c r="AH38" s="79">
        <f t="shared" si="13"/>
        <v>0</v>
      </c>
      <c r="AI38" s="79">
        <f t="shared" si="13"/>
        <v>0</v>
      </c>
      <c r="AJ38" s="79">
        <f t="shared" si="13"/>
        <v>0</v>
      </c>
      <c r="AK38" s="79">
        <f t="shared" si="13"/>
        <v>0</v>
      </c>
      <c r="AL38" s="79">
        <f t="shared" si="13"/>
        <v>0</v>
      </c>
      <c r="AM38" s="85">
        <f t="shared" si="13"/>
        <v>0</v>
      </c>
    </row>
    <row r="39" spans="1:39" x14ac:dyDescent="0.25">
      <c r="A39" s="1" t="s">
        <v>64</v>
      </c>
      <c r="B39" t="s">
        <v>65</v>
      </c>
      <c r="C39" s="75">
        <f t="shared" si="1"/>
        <v>0</v>
      </c>
      <c r="D39" s="76">
        <f t="shared" si="2"/>
        <v>0</v>
      </c>
      <c r="E39" s="76">
        <f t="shared" si="3"/>
        <v>0</v>
      </c>
      <c r="F39" s="76">
        <f t="shared" si="4"/>
        <v>0</v>
      </c>
      <c r="G39" s="76">
        <f t="shared" si="5"/>
        <v>0</v>
      </c>
      <c r="H39" s="103">
        <f t="shared" si="6"/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  <c r="Q39" s="189">
        <v>0</v>
      </c>
      <c r="R39" s="189"/>
      <c r="S39" s="189"/>
      <c r="T39" s="190"/>
      <c r="U39" s="79"/>
      <c r="V39" s="78">
        <f t="shared" si="7"/>
        <v>0</v>
      </c>
      <c r="W39" s="79">
        <f t="shared" si="8"/>
        <v>0</v>
      </c>
      <c r="X39" s="79">
        <f t="shared" si="9"/>
        <v>0</v>
      </c>
      <c r="Y39" s="79">
        <f t="shared" si="10"/>
        <v>0</v>
      </c>
      <c r="Z39" s="79">
        <f t="shared" si="11"/>
        <v>0</v>
      </c>
      <c r="AA39" s="151">
        <f t="shared" si="12"/>
        <v>0</v>
      </c>
      <c r="AB39" s="105">
        <f t="shared" ref="AB39:AB50" si="14">IFERROR(I39/I$14,0)</f>
        <v>0</v>
      </c>
      <c r="AC39" s="79">
        <f t="shared" si="13"/>
        <v>0</v>
      </c>
      <c r="AD39" s="79">
        <f t="shared" si="13"/>
        <v>0</v>
      </c>
      <c r="AE39" s="79">
        <f t="shared" si="13"/>
        <v>0</v>
      </c>
      <c r="AF39" s="79">
        <f t="shared" si="13"/>
        <v>0</v>
      </c>
      <c r="AG39" s="79">
        <f t="shared" si="13"/>
        <v>0</v>
      </c>
      <c r="AH39" s="79">
        <f t="shared" si="13"/>
        <v>0</v>
      </c>
      <c r="AI39" s="79">
        <f t="shared" si="13"/>
        <v>0</v>
      </c>
      <c r="AJ39" s="79">
        <f t="shared" si="13"/>
        <v>0</v>
      </c>
      <c r="AK39" s="79">
        <f t="shared" si="13"/>
        <v>0</v>
      </c>
      <c r="AL39" s="79">
        <f t="shared" si="13"/>
        <v>0</v>
      </c>
      <c r="AM39" s="85">
        <f t="shared" si="13"/>
        <v>0</v>
      </c>
    </row>
    <row r="40" spans="1:39" x14ac:dyDescent="0.25">
      <c r="A40" s="1" t="s">
        <v>66</v>
      </c>
      <c r="B40" t="s">
        <v>67</v>
      </c>
      <c r="C40" s="75">
        <f t="shared" si="1"/>
        <v>261378.7122222223</v>
      </c>
      <c r="D40" s="76">
        <f t="shared" si="2"/>
        <v>304991.70333333337</v>
      </c>
      <c r="E40" s="76">
        <f t="shared" si="3"/>
        <v>352235.30666666664</v>
      </c>
      <c r="F40" s="76">
        <f t="shared" si="4"/>
        <v>126909.12666666669</v>
      </c>
      <c r="G40" s="76">
        <f t="shared" si="5"/>
        <v>0</v>
      </c>
      <c r="H40" s="103">
        <f t="shared" si="6"/>
        <v>0.15490127376251778</v>
      </c>
      <c r="I40" s="189">
        <v>310701.28000000003</v>
      </c>
      <c r="J40" s="189">
        <v>264026.57</v>
      </c>
      <c r="K40" s="189">
        <v>340247.26</v>
      </c>
      <c r="L40" s="189">
        <v>385366.09</v>
      </c>
      <c r="M40" s="189">
        <v>364249.05</v>
      </c>
      <c r="N40" s="189">
        <v>307090.78000000003</v>
      </c>
      <c r="O40" s="189">
        <v>274858.99000000005</v>
      </c>
      <c r="P40" s="189">
        <v>47662.71</v>
      </c>
      <c r="Q40" s="189">
        <v>58205.68</v>
      </c>
      <c r="R40" s="189"/>
      <c r="S40" s="189"/>
      <c r="T40" s="190"/>
      <c r="U40" s="79"/>
      <c r="V40" s="78">
        <f t="shared" si="7"/>
        <v>2.4330091366799338</v>
      </c>
      <c r="W40" s="79">
        <f t="shared" si="8"/>
        <v>1.8726312310173476</v>
      </c>
      <c r="X40" s="79">
        <f t="shared" si="9"/>
        <v>2.2094430737578095</v>
      </c>
      <c r="Y40" s="79">
        <f t="shared" si="10"/>
        <v>0</v>
      </c>
      <c r="Z40" s="79">
        <f t="shared" si="11"/>
        <v>0</v>
      </c>
      <c r="AA40" s="151">
        <f t="shared" si="12"/>
        <v>0</v>
      </c>
      <c r="AB40" s="105">
        <f t="shared" si="14"/>
        <v>1.9062012945182369</v>
      </c>
      <c r="AC40" s="79">
        <f t="shared" si="13"/>
        <v>1.6181370620284738</v>
      </c>
      <c r="AD40" s="79">
        <f t="shared" si="13"/>
        <v>2.0945768951379571</v>
      </c>
      <c r="AE40" s="79">
        <f t="shared" si="13"/>
        <v>2.3718047366412685</v>
      </c>
      <c r="AF40" s="79">
        <f t="shared" si="13"/>
        <v>2.2647515450713156</v>
      </c>
      <c r="AG40" s="79">
        <f t="shared" si="13"/>
        <v>1.9817934123234984</v>
      </c>
      <c r="AH40" s="79">
        <f t="shared" si="13"/>
        <v>0</v>
      </c>
      <c r="AI40" s="79">
        <f t="shared" si="13"/>
        <v>0</v>
      </c>
      <c r="AJ40" s="79">
        <f t="shared" si="13"/>
        <v>0</v>
      </c>
      <c r="AK40" s="79">
        <f t="shared" si="13"/>
        <v>0</v>
      </c>
      <c r="AL40" s="79">
        <f t="shared" si="13"/>
        <v>0</v>
      </c>
      <c r="AM40" s="85">
        <f t="shared" si="13"/>
        <v>0</v>
      </c>
    </row>
    <row r="41" spans="1:39" x14ac:dyDescent="0.25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3">
        <f t="shared" si="6"/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/>
      <c r="S41" s="189"/>
      <c r="T41" s="190"/>
      <c r="U41" s="79"/>
      <c r="V41" s="78">
        <f t="shared" si="7"/>
        <v>0</v>
      </c>
      <c r="W41" s="79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151">
        <f t="shared" si="12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0</v>
      </c>
      <c r="AG41" s="79">
        <f t="shared" si="13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>
        <f t="shared" si="1"/>
        <v>278721.10333333333</v>
      </c>
      <c r="D42" s="76">
        <f t="shared" si="2"/>
        <v>372542.44333333336</v>
      </c>
      <c r="E42" s="76">
        <f t="shared" si="3"/>
        <v>462169.42333333334</v>
      </c>
      <c r="F42" s="76">
        <f t="shared" si="4"/>
        <v>1451.4433333333334</v>
      </c>
      <c r="G42" s="76">
        <f t="shared" si="5"/>
        <v>0</v>
      </c>
      <c r="H42" s="103">
        <f t="shared" si="6"/>
        <v>0.2405819299354463</v>
      </c>
      <c r="I42" s="189">
        <v>356240.35</v>
      </c>
      <c r="J42" s="189">
        <v>406031.44</v>
      </c>
      <c r="K42" s="189">
        <v>355355.54000000004</v>
      </c>
      <c r="L42" s="189">
        <v>457700.92000000004</v>
      </c>
      <c r="M42" s="189">
        <v>419453.82999999996</v>
      </c>
      <c r="N42" s="189">
        <v>509353.52</v>
      </c>
      <c r="O42" s="189">
        <v>3089.08</v>
      </c>
      <c r="P42" s="189">
        <v>643.42999999999995</v>
      </c>
      <c r="Q42" s="189">
        <v>621.82000000000005</v>
      </c>
      <c r="R42" s="189"/>
      <c r="S42" s="189"/>
      <c r="T42" s="190"/>
      <c r="U42" s="79"/>
      <c r="V42" s="78">
        <f t="shared" si="7"/>
        <v>2.5944384882383607</v>
      </c>
      <c r="W42" s="79">
        <f t="shared" si="8"/>
        <v>2.2873888261250421</v>
      </c>
      <c r="X42" s="79">
        <f t="shared" si="9"/>
        <v>2.8990195246179966</v>
      </c>
      <c r="Y42" s="79">
        <f t="shared" si="10"/>
        <v>0</v>
      </c>
      <c r="Z42" s="79">
        <f t="shared" si="11"/>
        <v>0</v>
      </c>
      <c r="AA42" s="151">
        <f t="shared" si="12"/>
        <v>0</v>
      </c>
      <c r="AB42" s="105">
        <f t="shared" si="14"/>
        <v>2.1855906622902541</v>
      </c>
      <c r="AC42" s="79">
        <f t="shared" si="13"/>
        <v>2.4884409224904545</v>
      </c>
      <c r="AD42" s="79">
        <f t="shared" si="13"/>
        <v>2.1875841223328942</v>
      </c>
      <c r="AE42" s="79">
        <f t="shared" si="13"/>
        <v>2.8170024249436851</v>
      </c>
      <c r="AF42" s="79">
        <f t="shared" si="13"/>
        <v>2.6079922777522162</v>
      </c>
      <c r="AG42" s="79">
        <f t="shared" si="13"/>
        <v>3.2870848498928731</v>
      </c>
      <c r="AH42" s="79">
        <f t="shared" si="13"/>
        <v>0</v>
      </c>
      <c r="AI42" s="79">
        <f t="shared" si="13"/>
        <v>0</v>
      </c>
      <c r="AJ42" s="79">
        <f t="shared" si="13"/>
        <v>0</v>
      </c>
      <c r="AK42" s="79">
        <f t="shared" si="13"/>
        <v>0</v>
      </c>
      <c r="AL42" s="79">
        <f t="shared" si="13"/>
        <v>0</v>
      </c>
      <c r="AM42" s="85">
        <f t="shared" si="13"/>
        <v>0</v>
      </c>
    </row>
    <row r="43" spans="1:39" x14ac:dyDescent="0.25">
      <c r="A43" s="1" t="s">
        <v>72</v>
      </c>
      <c r="B43" t="s">
        <v>73</v>
      </c>
      <c r="C43" s="75">
        <f t="shared" si="1"/>
        <v>17058.051111111112</v>
      </c>
      <c r="D43" s="76">
        <f t="shared" si="2"/>
        <v>3607.5233333333331</v>
      </c>
      <c r="E43" s="76">
        <f t="shared" si="3"/>
        <v>46762.320000000007</v>
      </c>
      <c r="F43" s="76">
        <f t="shared" si="4"/>
        <v>804.31</v>
      </c>
      <c r="G43" s="76">
        <f t="shared" si="5"/>
        <v>0</v>
      </c>
      <c r="H43" s="103">
        <f t="shared" si="6"/>
        <v>11.962444225354979</v>
      </c>
      <c r="I43" s="189">
        <v>4311.21</v>
      </c>
      <c r="J43" s="189">
        <v>2771.98</v>
      </c>
      <c r="K43" s="189">
        <v>3739.38</v>
      </c>
      <c r="L43" s="189">
        <v>60219.53</v>
      </c>
      <c r="M43" s="189">
        <v>40259.770000000004</v>
      </c>
      <c r="N43" s="189">
        <v>39807.660000000003</v>
      </c>
      <c r="O43" s="189">
        <v>2028.62</v>
      </c>
      <c r="P43" s="189">
        <v>384.31</v>
      </c>
      <c r="Q43" s="189">
        <v>0</v>
      </c>
      <c r="R43" s="189"/>
      <c r="S43" s="189"/>
      <c r="T43" s="190"/>
      <c r="U43" s="79"/>
      <c r="V43" s="78">
        <f t="shared" si="7"/>
        <v>0.15878261031449872</v>
      </c>
      <c r="W43" s="79">
        <f t="shared" si="8"/>
        <v>2.2149982398834228E-2</v>
      </c>
      <c r="X43" s="79">
        <f t="shared" si="9"/>
        <v>0.29332290682211654</v>
      </c>
      <c r="Y43" s="79">
        <f t="shared" si="10"/>
        <v>0</v>
      </c>
      <c r="Z43" s="79">
        <f t="shared" si="11"/>
        <v>0</v>
      </c>
      <c r="AA43" s="151">
        <f t="shared" si="12"/>
        <v>0</v>
      </c>
      <c r="AB43" s="105">
        <f t="shared" si="14"/>
        <v>2.6449952452529218E-2</v>
      </c>
      <c r="AC43" s="79">
        <f t="shared" si="13"/>
        <v>1.6988606764848285E-2</v>
      </c>
      <c r="AD43" s="79">
        <f t="shared" si="13"/>
        <v>2.3019785523448369E-2</v>
      </c>
      <c r="AE43" s="79">
        <f t="shared" si="13"/>
        <v>0.37063190093428033</v>
      </c>
      <c r="AF43" s="79">
        <f t="shared" si="13"/>
        <v>0.25031877588072177</v>
      </c>
      <c r="AG43" s="79">
        <f t="shared" si="13"/>
        <v>0.25689653837218307</v>
      </c>
      <c r="AH43" s="79">
        <f t="shared" si="13"/>
        <v>0</v>
      </c>
      <c r="AI43" s="79">
        <f t="shared" si="13"/>
        <v>0</v>
      </c>
      <c r="AJ43" s="79">
        <f t="shared" si="13"/>
        <v>0</v>
      </c>
      <c r="AK43" s="79">
        <f t="shared" si="13"/>
        <v>0</v>
      </c>
      <c r="AL43" s="79">
        <f t="shared" si="13"/>
        <v>0</v>
      </c>
      <c r="AM43" s="85">
        <f t="shared" si="13"/>
        <v>0</v>
      </c>
    </row>
    <row r="44" spans="1:39" x14ac:dyDescent="0.25">
      <c r="A44" s="1" t="s">
        <v>74</v>
      </c>
      <c r="B44" t="s">
        <v>75</v>
      </c>
      <c r="C44" s="75">
        <f t="shared" si="1"/>
        <v>5687764.5722222226</v>
      </c>
      <c r="D44" s="76">
        <f t="shared" si="2"/>
        <v>7637292.6000000006</v>
      </c>
      <c r="E44" s="76">
        <f t="shared" si="3"/>
        <v>7556013.9666666659</v>
      </c>
      <c r="F44" s="76">
        <f t="shared" si="4"/>
        <v>1869987.1500000001</v>
      </c>
      <c r="G44" s="76">
        <f t="shared" si="5"/>
        <v>0</v>
      </c>
      <c r="H44" s="103">
        <f t="shared" si="6"/>
        <v>-1.0642335915391626E-2</v>
      </c>
      <c r="I44" s="189">
        <v>7855820.6599999992</v>
      </c>
      <c r="J44" s="189">
        <v>7694804.5899999999</v>
      </c>
      <c r="K44" s="189">
        <v>7361252.5499999998</v>
      </c>
      <c r="L44" s="189">
        <v>8035022.2599999998</v>
      </c>
      <c r="M44" s="189">
        <v>7235863.3399999999</v>
      </c>
      <c r="N44" s="189">
        <v>7397156.2999999998</v>
      </c>
      <c r="O44" s="189">
        <v>3693134.34</v>
      </c>
      <c r="P44" s="189">
        <v>1138346.95</v>
      </c>
      <c r="Q44" s="189">
        <v>778480.16</v>
      </c>
      <c r="R44" s="189"/>
      <c r="S44" s="189"/>
      <c r="T44" s="190"/>
      <c r="U44" s="79"/>
      <c r="V44" s="78">
        <f t="shared" si="7"/>
        <v>52.943803471400564</v>
      </c>
      <c r="W44" s="79">
        <f t="shared" si="8"/>
        <v>46.892530147113</v>
      </c>
      <c r="X44" s="79">
        <f t="shared" si="9"/>
        <v>47.396108248931561</v>
      </c>
      <c r="Y44" s="79">
        <f t="shared" si="10"/>
        <v>0</v>
      </c>
      <c r="Z44" s="79">
        <f t="shared" si="11"/>
        <v>0</v>
      </c>
      <c r="AA44" s="151">
        <f t="shared" si="12"/>
        <v>0</v>
      </c>
      <c r="AB44" s="105">
        <f t="shared" si="14"/>
        <v>48.196697199300587</v>
      </c>
      <c r="AC44" s="79">
        <f t="shared" si="13"/>
        <v>47.15907377104439</v>
      </c>
      <c r="AD44" s="79">
        <f t="shared" si="13"/>
        <v>45.316190086307728</v>
      </c>
      <c r="AE44" s="79">
        <f t="shared" si="13"/>
        <v>49.452986004259039</v>
      </c>
      <c r="AF44" s="79">
        <f t="shared" si="13"/>
        <v>44.989637390104079</v>
      </c>
      <c r="AG44" s="79">
        <f t="shared" si="13"/>
        <v>47.737140220449675</v>
      </c>
      <c r="AH44" s="79">
        <f t="shared" si="13"/>
        <v>0</v>
      </c>
      <c r="AI44" s="79">
        <f t="shared" si="13"/>
        <v>0</v>
      </c>
      <c r="AJ44" s="79">
        <f t="shared" si="13"/>
        <v>0</v>
      </c>
      <c r="AK44" s="79">
        <f t="shared" si="13"/>
        <v>0</v>
      </c>
      <c r="AL44" s="79">
        <f t="shared" si="13"/>
        <v>0</v>
      </c>
      <c r="AM44" s="85">
        <f t="shared" si="13"/>
        <v>0</v>
      </c>
    </row>
    <row r="45" spans="1:39" x14ac:dyDescent="0.25">
      <c r="A45" s="1" t="s">
        <v>76</v>
      </c>
      <c r="B45" t="s">
        <v>77</v>
      </c>
      <c r="C45" s="75">
        <f t="shared" si="1"/>
        <v>2369425.9222222222</v>
      </c>
      <c r="D45" s="76">
        <f t="shared" si="2"/>
        <v>3203607.4633333334</v>
      </c>
      <c r="E45" s="76">
        <f t="shared" si="3"/>
        <v>3169019.6433333331</v>
      </c>
      <c r="F45" s="76">
        <f t="shared" si="4"/>
        <v>735650.66</v>
      </c>
      <c r="G45" s="76">
        <f t="shared" si="5"/>
        <v>0</v>
      </c>
      <c r="H45" s="103">
        <f t="shared" si="6"/>
        <v>-1.0796522481568916E-2</v>
      </c>
      <c r="I45" s="189">
        <v>3380562.2</v>
      </c>
      <c r="J45" s="189">
        <v>3243702.5</v>
      </c>
      <c r="K45" s="189">
        <v>2986557.69</v>
      </c>
      <c r="L45" s="189">
        <v>3245916.02</v>
      </c>
      <c r="M45" s="189">
        <v>3336413.12</v>
      </c>
      <c r="N45" s="189">
        <v>2924729.79</v>
      </c>
      <c r="O45" s="189">
        <v>1510373.03</v>
      </c>
      <c r="P45" s="189">
        <v>394604.11000000004</v>
      </c>
      <c r="Q45" s="189">
        <v>301974.83999999997</v>
      </c>
      <c r="R45" s="189"/>
      <c r="S45" s="189"/>
      <c r="T45" s="190"/>
      <c r="U45" s="79"/>
      <c r="V45" s="78">
        <f t="shared" si="7"/>
        <v>22.055487489553943</v>
      </c>
      <c r="W45" s="79">
        <f t="shared" si="8"/>
        <v>19.669962566823031</v>
      </c>
      <c r="X45" s="79">
        <f t="shared" si="9"/>
        <v>19.878099580151712</v>
      </c>
      <c r="Y45" s="79">
        <f t="shared" si="10"/>
        <v>0</v>
      </c>
      <c r="Z45" s="79">
        <f t="shared" si="11"/>
        <v>0</v>
      </c>
      <c r="AA45" s="151">
        <f t="shared" si="12"/>
        <v>0</v>
      </c>
      <c r="AB45" s="105">
        <f t="shared" si="14"/>
        <v>20.740281603730178</v>
      </c>
      <c r="AC45" s="79">
        <f t="shared" si="13"/>
        <v>19.879647845458948</v>
      </c>
      <c r="AD45" s="79">
        <f t="shared" si="13"/>
        <v>18.385378719789216</v>
      </c>
      <c r="AE45" s="79">
        <f t="shared" si="13"/>
        <v>19.977572471349969</v>
      </c>
      <c r="AF45" s="79">
        <f t="shared" si="13"/>
        <v>20.744451546314835</v>
      </c>
      <c r="AG45" s="79">
        <f t="shared" si="13"/>
        <v>18.874582397583829</v>
      </c>
      <c r="AH45" s="79">
        <f t="shared" si="13"/>
        <v>0</v>
      </c>
      <c r="AI45" s="79">
        <f t="shared" si="13"/>
        <v>0</v>
      </c>
      <c r="AJ45" s="79">
        <f t="shared" si="13"/>
        <v>0</v>
      </c>
      <c r="AK45" s="79">
        <f t="shared" si="13"/>
        <v>0</v>
      </c>
      <c r="AL45" s="79">
        <f t="shared" si="13"/>
        <v>0</v>
      </c>
      <c r="AM45" s="85">
        <f t="shared" si="13"/>
        <v>0</v>
      </c>
    </row>
    <row r="46" spans="1:39" x14ac:dyDescent="0.25">
      <c r="A46" s="1" t="s">
        <v>78</v>
      </c>
      <c r="B46" t="s">
        <v>79</v>
      </c>
      <c r="C46" s="75">
        <f t="shared" si="1"/>
        <v>21726.777777777777</v>
      </c>
      <c r="D46" s="76">
        <f t="shared" si="2"/>
        <v>17193.903333333332</v>
      </c>
      <c r="E46" s="76">
        <f t="shared" si="3"/>
        <v>36560.636666666665</v>
      </c>
      <c r="F46" s="76">
        <f t="shared" si="4"/>
        <v>11425.793333333335</v>
      </c>
      <c r="G46" s="76">
        <f t="shared" si="5"/>
        <v>0</v>
      </c>
      <c r="H46" s="103">
        <f t="shared" si="6"/>
        <v>1.1263721191096612</v>
      </c>
      <c r="I46" s="189">
        <v>18638.189999999999</v>
      </c>
      <c r="J46" s="189">
        <v>13555.39</v>
      </c>
      <c r="K46" s="189">
        <v>19388.129999999997</v>
      </c>
      <c r="L46" s="189">
        <v>21205.09</v>
      </c>
      <c r="M46" s="189">
        <v>64165.759999999995</v>
      </c>
      <c r="N46" s="189">
        <v>24311.06</v>
      </c>
      <c r="O46" s="189">
        <v>12070.9</v>
      </c>
      <c r="P46" s="189">
        <v>19717.61</v>
      </c>
      <c r="Q46" s="189">
        <v>2488.8700000000003</v>
      </c>
      <c r="R46" s="189"/>
      <c r="S46" s="189"/>
      <c r="T46" s="190"/>
      <c r="U46" s="79"/>
      <c r="V46" s="78">
        <f t="shared" si="7"/>
        <v>0.20224083436070131</v>
      </c>
      <c r="W46" s="79">
        <f t="shared" si="8"/>
        <v>0.10556956144444171</v>
      </c>
      <c r="X46" s="79">
        <f t="shared" si="9"/>
        <v>0.22933148360333538</v>
      </c>
      <c r="Y46" s="79">
        <f t="shared" si="10"/>
        <v>0</v>
      </c>
      <c r="Z46" s="79">
        <f t="shared" si="11"/>
        <v>0</v>
      </c>
      <c r="AA46" s="151">
        <f t="shared" si="12"/>
        <v>0</v>
      </c>
      <c r="AB46" s="105">
        <f t="shared" si="14"/>
        <v>0.11434823154084481</v>
      </c>
      <c r="AC46" s="79">
        <f t="shared" si="13"/>
        <v>8.3076786359986998E-2</v>
      </c>
      <c r="AD46" s="79">
        <f t="shared" si="13"/>
        <v>0.11935416948818654</v>
      </c>
      <c r="AE46" s="79">
        <f t="shared" si="13"/>
        <v>0.1305105306564581</v>
      </c>
      <c r="AF46" s="79">
        <f t="shared" si="13"/>
        <v>0.39895643955879972</v>
      </c>
      <c r="AG46" s="79">
        <f t="shared" si="13"/>
        <v>0.15689008492733422</v>
      </c>
      <c r="AH46" s="79">
        <f t="shared" si="13"/>
        <v>0</v>
      </c>
      <c r="AI46" s="79">
        <f t="shared" si="13"/>
        <v>0</v>
      </c>
      <c r="AJ46" s="79">
        <f t="shared" si="13"/>
        <v>0</v>
      </c>
      <c r="AK46" s="79">
        <f t="shared" si="13"/>
        <v>0</v>
      </c>
      <c r="AL46" s="79">
        <f t="shared" si="13"/>
        <v>0</v>
      </c>
      <c r="AM46" s="85">
        <f t="shared" si="13"/>
        <v>0</v>
      </c>
    </row>
    <row r="47" spans="1:39" x14ac:dyDescent="0.25">
      <c r="A47" s="1" t="s">
        <v>80</v>
      </c>
      <c r="B47" t="s">
        <v>81</v>
      </c>
      <c r="C47" s="75">
        <f t="shared" si="1"/>
        <v>0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9">
        <v>0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189">
        <v>0</v>
      </c>
      <c r="P47" s="189">
        <v>0</v>
      </c>
      <c r="Q47" s="189">
        <v>0</v>
      </c>
      <c r="R47" s="189"/>
      <c r="S47" s="189"/>
      <c r="T47" s="190"/>
      <c r="U47" s="79"/>
      <c r="V47" s="78">
        <f t="shared" si="7"/>
        <v>0</v>
      </c>
      <c r="W47" s="79">
        <f t="shared" si="8"/>
        <v>0</v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151">
        <f t="shared" si="12"/>
        <v>0</v>
      </c>
      <c r="AB47" s="105">
        <f t="shared" si="14"/>
        <v>0</v>
      </c>
      <c r="AC47" s="79">
        <f t="shared" si="13"/>
        <v>0</v>
      </c>
      <c r="AD47" s="79">
        <f t="shared" si="13"/>
        <v>0</v>
      </c>
      <c r="AE47" s="79">
        <f t="shared" si="13"/>
        <v>0</v>
      </c>
      <c r="AF47" s="79">
        <f t="shared" si="13"/>
        <v>0</v>
      </c>
      <c r="AG47" s="79">
        <f t="shared" si="13"/>
        <v>0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0</v>
      </c>
      <c r="AL47" s="79">
        <f t="shared" si="13"/>
        <v>0</v>
      </c>
      <c r="AM47" s="85">
        <f t="shared" si="13"/>
        <v>0</v>
      </c>
    </row>
    <row r="48" spans="1:39" x14ac:dyDescent="0.25">
      <c r="A48" s="1" t="s">
        <v>82</v>
      </c>
      <c r="B48" t="s">
        <v>83</v>
      </c>
      <c r="C48" s="75">
        <f t="shared" si="1"/>
        <v>0</v>
      </c>
      <c r="D48" s="76">
        <f t="shared" si="2"/>
        <v>0</v>
      </c>
      <c r="E48" s="76">
        <f t="shared" si="3"/>
        <v>0</v>
      </c>
      <c r="F48" s="76">
        <f t="shared" si="4"/>
        <v>0</v>
      </c>
      <c r="G48" s="76">
        <f t="shared" si="5"/>
        <v>0</v>
      </c>
      <c r="H48" s="103">
        <f t="shared" si="6"/>
        <v>0</v>
      </c>
      <c r="I48" s="189">
        <v>0</v>
      </c>
      <c r="J48" s="189">
        <v>0</v>
      </c>
      <c r="K48" s="189">
        <v>0</v>
      </c>
      <c r="L48" s="189">
        <v>0</v>
      </c>
      <c r="M48" s="189">
        <v>0</v>
      </c>
      <c r="N48" s="189">
        <v>0</v>
      </c>
      <c r="O48" s="189">
        <v>0</v>
      </c>
      <c r="P48" s="189">
        <v>0</v>
      </c>
      <c r="Q48" s="189">
        <v>0</v>
      </c>
      <c r="R48" s="189"/>
      <c r="S48" s="189"/>
      <c r="T48" s="190"/>
      <c r="U48" s="79"/>
      <c r="V48" s="78">
        <f t="shared" si="7"/>
        <v>0</v>
      </c>
      <c r="W48" s="79">
        <f t="shared" si="8"/>
        <v>0</v>
      </c>
      <c r="X48" s="79">
        <f t="shared" si="9"/>
        <v>0</v>
      </c>
      <c r="Y48" s="79">
        <f t="shared" si="10"/>
        <v>0</v>
      </c>
      <c r="Z48" s="79">
        <f t="shared" si="11"/>
        <v>0</v>
      </c>
      <c r="AA48" s="151">
        <f t="shared" si="12"/>
        <v>0</v>
      </c>
      <c r="AB48" s="105">
        <f t="shared" si="14"/>
        <v>0</v>
      </c>
      <c r="AC48" s="79">
        <f t="shared" si="13"/>
        <v>0</v>
      </c>
      <c r="AD48" s="79">
        <f t="shared" si="13"/>
        <v>0</v>
      </c>
      <c r="AE48" s="79">
        <f t="shared" si="13"/>
        <v>0</v>
      </c>
      <c r="AF48" s="79">
        <f t="shared" si="13"/>
        <v>0</v>
      </c>
      <c r="AG48" s="79">
        <f t="shared" si="13"/>
        <v>0</v>
      </c>
      <c r="AH48" s="79">
        <f t="shared" si="13"/>
        <v>0</v>
      </c>
      <c r="AI48" s="79">
        <f t="shared" si="13"/>
        <v>0</v>
      </c>
      <c r="AJ48" s="79">
        <f t="shared" si="13"/>
        <v>0</v>
      </c>
      <c r="AK48" s="79">
        <f t="shared" si="13"/>
        <v>0</v>
      </c>
      <c r="AL48" s="79">
        <f t="shared" si="13"/>
        <v>0</v>
      </c>
      <c r="AM48" s="85">
        <f t="shared" si="13"/>
        <v>0</v>
      </c>
    </row>
    <row r="49" spans="1:39" x14ac:dyDescent="0.25">
      <c r="A49" s="1" t="s">
        <v>84</v>
      </c>
      <c r="B49" t="s">
        <v>85</v>
      </c>
      <c r="C49" s="75">
        <f t="shared" si="1"/>
        <v>375</v>
      </c>
      <c r="D49" s="76">
        <f t="shared" si="2"/>
        <v>1125</v>
      </c>
      <c r="E49" s="76">
        <f t="shared" si="3"/>
        <v>0</v>
      </c>
      <c r="F49" s="76">
        <f t="shared" si="4"/>
        <v>0</v>
      </c>
      <c r="G49" s="76">
        <f t="shared" si="5"/>
        <v>0</v>
      </c>
      <c r="H49" s="103">
        <f t="shared" si="6"/>
        <v>-1</v>
      </c>
      <c r="I49" s="189">
        <v>0</v>
      </c>
      <c r="J49" s="189">
        <v>0</v>
      </c>
      <c r="K49" s="189">
        <v>3375</v>
      </c>
      <c r="L49" s="189">
        <v>0</v>
      </c>
      <c r="M49" s="189">
        <v>0</v>
      </c>
      <c r="N49" s="189">
        <v>0</v>
      </c>
      <c r="O49" s="189">
        <v>0</v>
      </c>
      <c r="P49" s="189">
        <v>0</v>
      </c>
      <c r="Q49" s="189">
        <v>0</v>
      </c>
      <c r="R49" s="189"/>
      <c r="S49" s="189"/>
      <c r="T49" s="190"/>
      <c r="U49" s="79"/>
      <c r="V49" s="78">
        <f t="shared" si="7"/>
        <v>3.4906378507186062E-3</v>
      </c>
      <c r="W49" s="79">
        <f t="shared" si="8"/>
        <v>6.9074342412260232E-3</v>
      </c>
      <c r="X49" s="79">
        <f t="shared" si="9"/>
        <v>0</v>
      </c>
      <c r="Y49" s="79">
        <f t="shared" si="10"/>
        <v>0</v>
      </c>
      <c r="Z49" s="79">
        <f t="shared" si="11"/>
        <v>0</v>
      </c>
      <c r="AA49" s="151">
        <f t="shared" si="12"/>
        <v>0</v>
      </c>
      <c r="AB49" s="105">
        <f t="shared" si="14"/>
        <v>0</v>
      </c>
      <c r="AC49" s="79">
        <f t="shared" si="13"/>
        <v>0</v>
      </c>
      <c r="AD49" s="79">
        <f t="shared" si="13"/>
        <v>2.0776646433804065E-2</v>
      </c>
      <c r="AE49" s="79">
        <f t="shared" si="13"/>
        <v>0</v>
      </c>
      <c r="AF49" s="79">
        <f t="shared" si="13"/>
        <v>0</v>
      </c>
      <c r="AG49" s="79">
        <f t="shared" si="13"/>
        <v>0</v>
      </c>
      <c r="AH49" s="79">
        <f t="shared" si="13"/>
        <v>0</v>
      </c>
      <c r="AI49" s="79">
        <f t="shared" si="13"/>
        <v>0</v>
      </c>
      <c r="AJ49" s="79">
        <f t="shared" si="13"/>
        <v>0</v>
      </c>
      <c r="AK49" s="79">
        <f t="shared" si="13"/>
        <v>0</v>
      </c>
      <c r="AL49" s="79">
        <f t="shared" si="13"/>
        <v>0</v>
      </c>
      <c r="AM49" s="85">
        <f t="shared" si="13"/>
        <v>0</v>
      </c>
    </row>
    <row r="50" spans="1:39" x14ac:dyDescent="0.25">
      <c r="A50" s="1" t="s">
        <v>86</v>
      </c>
      <c r="B50" t="s">
        <v>87</v>
      </c>
      <c r="C50" s="75">
        <f t="shared" si="1"/>
        <v>234109.54555555558</v>
      </c>
      <c r="D50" s="76">
        <f t="shared" si="2"/>
        <v>313486.84333333332</v>
      </c>
      <c r="E50" s="76">
        <f t="shared" si="3"/>
        <v>319513.79000000004</v>
      </c>
      <c r="F50" s="76">
        <f t="shared" si="4"/>
        <v>69328.003333333341</v>
      </c>
      <c r="G50" s="76">
        <f t="shared" si="5"/>
        <v>0</v>
      </c>
      <c r="H50" s="103">
        <f t="shared" si="6"/>
        <v>1.9225517098522084E-2</v>
      </c>
      <c r="I50" s="189">
        <v>319184.19</v>
      </c>
      <c r="J50" s="189">
        <v>307793.36000000004</v>
      </c>
      <c r="K50" s="189">
        <v>313482.98</v>
      </c>
      <c r="L50" s="189">
        <v>356746.5</v>
      </c>
      <c r="M50" s="189">
        <v>310068.32</v>
      </c>
      <c r="N50" s="189">
        <v>291726.55</v>
      </c>
      <c r="O50" s="189">
        <v>144048.62000000002</v>
      </c>
      <c r="P50" s="189">
        <v>47551.26</v>
      </c>
      <c r="Q50" s="189">
        <v>16384.13</v>
      </c>
      <c r="R50" s="189"/>
      <c r="S50" s="189"/>
      <c r="T50" s="190"/>
      <c r="U50" s="79"/>
      <c r="V50" s="78">
        <f t="shared" si="7"/>
        <v>2.1791777091486777</v>
      </c>
      <c r="W50" s="79">
        <f t="shared" si="8"/>
        <v>1.9247908940573553</v>
      </c>
      <c r="X50" s="79">
        <f t="shared" si="9"/>
        <v>2.0041929838500594</v>
      </c>
      <c r="Y50" s="79">
        <f t="shared" si="10"/>
        <v>0</v>
      </c>
      <c r="Z50" s="79">
        <f t="shared" si="11"/>
        <v>0</v>
      </c>
      <c r="AA50" s="151">
        <f t="shared" si="12"/>
        <v>0</v>
      </c>
      <c r="AB50" s="105">
        <f t="shared" si="14"/>
        <v>1.9582452835976565</v>
      </c>
      <c r="AC50" s="79">
        <f t="shared" si="13"/>
        <v>1.8863701606329715</v>
      </c>
      <c r="AD50" s="79">
        <f t="shared" si="13"/>
        <v>1.9298148262148951</v>
      </c>
      <c r="AE50" s="79">
        <f t="shared" si="13"/>
        <v>2.195660335553121</v>
      </c>
      <c r="AF50" s="79">
        <f t="shared" si="13"/>
        <v>1.9278779362572591</v>
      </c>
      <c r="AG50" s="79">
        <f t="shared" si="13"/>
        <v>1.8826412013732929</v>
      </c>
      <c r="AH50" s="79">
        <f t="shared" si="13"/>
        <v>0</v>
      </c>
      <c r="AI50" s="79">
        <f t="shared" si="13"/>
        <v>0</v>
      </c>
      <c r="AJ50" s="79">
        <f t="shared" si="13"/>
        <v>0</v>
      </c>
      <c r="AK50" s="79">
        <f t="shared" si="13"/>
        <v>0</v>
      </c>
      <c r="AL50" s="79">
        <f t="shared" si="13"/>
        <v>0</v>
      </c>
      <c r="AM50" s="85">
        <f t="shared" si="13"/>
        <v>0</v>
      </c>
    </row>
    <row r="51" spans="1:39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51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7">
        <f>AVERAGE(I52:T52)</f>
        <v>46370801.214444436</v>
      </c>
      <c r="D52" s="101">
        <f>IF(I52=" "," ",IFERROR(AVERAGE($I52:$K52),0))</f>
        <v>56068780.833333336</v>
      </c>
      <c r="E52" s="101">
        <f>IF(L52=" "," ",IFERROR(AVERAGE($L52:$N52),0))</f>
        <v>61373823.259999998</v>
      </c>
      <c r="F52" s="101">
        <f>IF(O52=" "," ",IFERROR(AVERAGE($O52:$Q52),0))</f>
        <v>21669799.549999997</v>
      </c>
      <c r="G52" s="101">
        <f>IF(R52&lt;D206," ",IFERROR(AVERAGE($R52:$T52),0))</f>
        <v>0</v>
      </c>
      <c r="H52" s="108">
        <f>IFERROR((E52-D52)/D52,0)</f>
        <v>9.4616689498494902E-2</v>
      </c>
      <c r="I52" s="101">
        <f>SUM(I17:I51)</f>
        <v>57002731.130000003</v>
      </c>
      <c r="J52" s="101">
        <f t="shared" ref="J52:Q52" si="15">SUM(J17:J51)</f>
        <v>52140802.999999985</v>
      </c>
      <c r="K52" s="101">
        <f t="shared" si="15"/>
        <v>59062808.369999997</v>
      </c>
      <c r="L52" s="101">
        <f t="shared" si="15"/>
        <v>65501459.230000019</v>
      </c>
      <c r="M52" s="101">
        <f t="shared" si="15"/>
        <v>59944757.139999978</v>
      </c>
      <c r="N52" s="101">
        <f t="shared" si="15"/>
        <v>58675253.409999996</v>
      </c>
      <c r="O52" s="101">
        <f t="shared" si="15"/>
        <v>34824185.859999992</v>
      </c>
      <c r="P52" s="101">
        <f t="shared" si="15"/>
        <v>16141040.159999996</v>
      </c>
      <c r="Q52" s="101">
        <f t="shared" si="15"/>
        <v>14044172.630000001</v>
      </c>
      <c r="R52" s="101"/>
      <c r="S52" s="101"/>
      <c r="T52" s="109"/>
      <c r="U52" s="79"/>
      <c r="V52" s="110">
        <f t="shared" ref="V52" si="16">AVERAGE(I52:T52)/V$14</f>
        <v>431.63646369943484</v>
      </c>
      <c r="W52" s="111">
        <f t="shared" si="8"/>
        <v>344.25903697063472</v>
      </c>
      <c r="X52" s="111">
        <f t="shared" si="9"/>
        <v>384.97551535958917</v>
      </c>
      <c r="Y52" s="111">
        <f t="shared" si="10"/>
        <v>0</v>
      </c>
      <c r="Z52" s="111">
        <f t="shared" si="11"/>
        <v>0</v>
      </c>
      <c r="AA52" s="108">
        <f t="shared" si="12"/>
        <v>0</v>
      </c>
      <c r="AB52" s="111">
        <f t="shared" ref="AB52:AM52" si="17">SUM(AB17:AB51)</f>
        <v>349.7207345624098</v>
      </c>
      <c r="AC52" s="111">
        <f t="shared" si="17"/>
        <v>319.55483032721071</v>
      </c>
      <c r="AD52" s="111">
        <f t="shared" si="17"/>
        <v>363.59321093067081</v>
      </c>
      <c r="AE52" s="111">
        <f t="shared" si="17"/>
        <v>403.14048197294397</v>
      </c>
      <c r="AF52" s="111">
        <f t="shared" si="17"/>
        <v>372.71197097628601</v>
      </c>
      <c r="AG52" s="111">
        <f t="shared" si="17"/>
        <v>378.65751187433864</v>
      </c>
      <c r="AH52" s="111">
        <f t="shared" si="17"/>
        <v>0</v>
      </c>
      <c r="AI52" s="111">
        <f t="shared" si="17"/>
        <v>0</v>
      </c>
      <c r="AJ52" s="111">
        <f t="shared" si="17"/>
        <v>0</v>
      </c>
      <c r="AK52" s="111">
        <f t="shared" si="17"/>
        <v>0</v>
      </c>
      <c r="AL52" s="111">
        <f t="shared" si="17"/>
        <v>0</v>
      </c>
      <c r="AM52" s="113">
        <f t="shared" si="17"/>
        <v>0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51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>
        <f t="shared" ref="C54:C85" si="18">AVERAGE(I54:T54)</f>
        <v>151.12333333333333</v>
      </c>
      <c r="D54" s="76">
        <f t="shared" ref="D54:D85" si="19">IF(I54=" "," ",IFERROR(AVERAGE($I54:$K54),0))</f>
        <v>0</v>
      </c>
      <c r="E54" s="76">
        <f t="shared" ref="E54:E85" si="20">IF(L54=" "," ",IFERROR(AVERAGE($L54:$N54),0))</f>
        <v>182.67</v>
      </c>
      <c r="F54" s="76">
        <f t="shared" ref="F54:F85" si="21">IF(O54=" "," ",IFERROR(AVERAGE($O54:$Q54),0))</f>
        <v>270.7</v>
      </c>
      <c r="G54" s="76">
        <f t="shared" ref="G54:G85" si="22">IF(R54&lt;D208," ",IFERROR(AVERAGE($R54:$T54),0))</f>
        <v>0</v>
      </c>
      <c r="H54" s="103">
        <f t="shared" ref="H54:H85" si="23">IFERROR((E54-D54)/D54,0)</f>
        <v>0</v>
      </c>
      <c r="I54" s="189">
        <v>0</v>
      </c>
      <c r="J54" s="189">
        <v>0</v>
      </c>
      <c r="K54" s="189">
        <v>0</v>
      </c>
      <c r="L54" s="189">
        <v>0</v>
      </c>
      <c r="M54" s="189">
        <v>325.74</v>
      </c>
      <c r="N54" s="189">
        <v>222.27</v>
      </c>
      <c r="O54" s="189">
        <v>0</v>
      </c>
      <c r="P54" s="189">
        <v>812.1</v>
      </c>
      <c r="Q54" s="189">
        <v>0</v>
      </c>
      <c r="R54" s="189"/>
      <c r="S54" s="189"/>
      <c r="T54" s="190"/>
      <c r="U54" s="79"/>
      <c r="V54" s="78">
        <f t="shared" ref="V54:V85" si="24">AVERAGE(I54:T54)/V$14</f>
        <v>1.4067115398935951E-3</v>
      </c>
      <c r="W54" s="79">
        <f t="shared" si="8"/>
        <v>0</v>
      </c>
      <c r="X54" s="79">
        <f t="shared" si="9"/>
        <v>1.1458220077446117E-3</v>
      </c>
      <c r="Y54" s="79">
        <f t="shared" si="10"/>
        <v>0</v>
      </c>
      <c r="Z54" s="79">
        <f t="shared" si="11"/>
        <v>0</v>
      </c>
      <c r="AA54" s="151">
        <f t="shared" ref="AA54" si="25">IFERROR((Z54-Y54)/Y54,0)</f>
        <v>0</v>
      </c>
      <c r="AB54" s="105">
        <f t="shared" ref="AB54:AM75" si="26">IFERROR(I54/I$14,0)</f>
        <v>0</v>
      </c>
      <c r="AC54" s="79">
        <f t="shared" si="26"/>
        <v>0</v>
      </c>
      <c r="AD54" s="79">
        <f t="shared" si="26"/>
        <v>0</v>
      </c>
      <c r="AE54" s="79">
        <f t="shared" si="26"/>
        <v>0</v>
      </c>
      <c r="AF54" s="79">
        <f t="shared" si="26"/>
        <v>2.025318029769825E-3</v>
      </c>
      <c r="AG54" s="79">
        <f t="shared" si="26"/>
        <v>1.4344071865561837E-3</v>
      </c>
      <c r="AH54" s="79">
        <f t="shared" si="26"/>
        <v>0</v>
      </c>
      <c r="AI54" s="79">
        <f t="shared" si="26"/>
        <v>0</v>
      </c>
      <c r="AJ54" s="79">
        <f t="shared" si="26"/>
        <v>0</v>
      </c>
      <c r="AK54" s="79">
        <f t="shared" si="26"/>
        <v>0</v>
      </c>
      <c r="AL54" s="79">
        <f t="shared" si="26"/>
        <v>0</v>
      </c>
      <c r="AM54" s="85">
        <f t="shared" si="26"/>
        <v>0</v>
      </c>
    </row>
    <row r="55" spans="1:39" x14ac:dyDescent="0.25">
      <c r="A55" s="1" t="s">
        <v>91</v>
      </c>
      <c r="B55" t="s">
        <v>92</v>
      </c>
      <c r="C55" s="75">
        <f t="shared" si="18"/>
        <v>20368.70111111111</v>
      </c>
      <c r="D55" s="76">
        <f t="shared" si="19"/>
        <v>26729.829999999998</v>
      </c>
      <c r="E55" s="76">
        <f t="shared" si="20"/>
        <v>22739.26</v>
      </c>
      <c r="F55" s="76">
        <f t="shared" si="21"/>
        <v>11637.013333333334</v>
      </c>
      <c r="G55" s="76">
        <f t="shared" si="22"/>
        <v>0</v>
      </c>
      <c r="H55" s="103">
        <f t="shared" si="23"/>
        <v>-0.14929275644476603</v>
      </c>
      <c r="I55" s="189">
        <v>30189.7</v>
      </c>
      <c r="J55" s="189">
        <v>21979.62</v>
      </c>
      <c r="K55" s="189">
        <v>28020.17</v>
      </c>
      <c r="L55" s="189">
        <v>24164.34</v>
      </c>
      <c r="M55" s="189">
        <v>23323.83</v>
      </c>
      <c r="N55" s="189">
        <v>20729.61</v>
      </c>
      <c r="O55" s="189">
        <v>28126.880000000001</v>
      </c>
      <c r="P55" s="189">
        <v>5123.59</v>
      </c>
      <c r="Q55" s="189">
        <v>1660.57</v>
      </c>
      <c r="R55" s="189"/>
      <c r="S55" s="189"/>
      <c r="T55" s="190"/>
      <c r="U55" s="79"/>
      <c r="V55" s="78">
        <f t="shared" si="24"/>
        <v>0.18959935751578286</v>
      </c>
      <c r="W55" s="79">
        <f t="shared" si="8"/>
        <v>0.16411959378146718</v>
      </c>
      <c r="X55" s="79">
        <f t="shared" si="9"/>
        <v>0.14263504980471201</v>
      </c>
      <c r="Y55" s="79">
        <f t="shared" si="10"/>
        <v>0</v>
      </c>
      <c r="Z55" s="79">
        <f t="shared" si="11"/>
        <v>0</v>
      </c>
      <c r="AA55" s="151">
        <f t="shared" si="12"/>
        <v>0</v>
      </c>
      <c r="AB55" s="105">
        <f t="shared" si="26"/>
        <v>0.18521856498665604</v>
      </c>
      <c r="AC55" s="79">
        <f t="shared" si="26"/>
        <v>0.13470628252036257</v>
      </c>
      <c r="AD55" s="79">
        <f t="shared" si="26"/>
        <v>0.17249338225335811</v>
      </c>
      <c r="AE55" s="79">
        <f t="shared" si="26"/>
        <v>0.14872376567904577</v>
      </c>
      <c r="AF55" s="79">
        <f t="shared" si="26"/>
        <v>0.14501803101334296</v>
      </c>
      <c r="AG55" s="79">
        <f t="shared" si="26"/>
        <v>0.13377739487338342</v>
      </c>
      <c r="AH55" s="79">
        <f t="shared" si="26"/>
        <v>0</v>
      </c>
      <c r="AI55" s="79">
        <f t="shared" si="26"/>
        <v>0</v>
      </c>
      <c r="AJ55" s="79">
        <f t="shared" si="26"/>
        <v>0</v>
      </c>
      <c r="AK55" s="79">
        <f t="shared" si="26"/>
        <v>0</v>
      </c>
      <c r="AL55" s="79">
        <f t="shared" si="26"/>
        <v>0</v>
      </c>
      <c r="AM55" s="85">
        <f t="shared" si="26"/>
        <v>0</v>
      </c>
    </row>
    <row r="56" spans="1:39" x14ac:dyDescent="0.25">
      <c r="A56" s="1" t="s">
        <v>93</v>
      </c>
      <c r="B56" t="s">
        <v>94</v>
      </c>
      <c r="C56" s="75">
        <f t="shared" si="18"/>
        <v>0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03">
        <f t="shared" si="23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/>
      <c r="S56" s="189"/>
      <c r="T56" s="190"/>
      <c r="U56" s="79"/>
      <c r="V56" s="78">
        <f t="shared" si="24"/>
        <v>0</v>
      </c>
      <c r="W56" s="79">
        <f t="shared" si="8"/>
        <v>0</v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151">
        <f t="shared" si="12"/>
        <v>0</v>
      </c>
      <c r="AB56" s="105">
        <f t="shared" si="26"/>
        <v>0</v>
      </c>
      <c r="AC56" s="79">
        <f t="shared" si="26"/>
        <v>0</v>
      </c>
      <c r="AD56" s="79">
        <f t="shared" si="26"/>
        <v>0</v>
      </c>
      <c r="AE56" s="79">
        <f t="shared" si="26"/>
        <v>0</v>
      </c>
      <c r="AF56" s="79">
        <f t="shared" si="26"/>
        <v>0</v>
      </c>
      <c r="AG56" s="79">
        <f t="shared" si="26"/>
        <v>0</v>
      </c>
      <c r="AH56" s="79">
        <f t="shared" si="26"/>
        <v>0</v>
      </c>
      <c r="AI56" s="79">
        <f t="shared" si="26"/>
        <v>0</v>
      </c>
      <c r="AJ56" s="79">
        <f t="shared" si="26"/>
        <v>0</v>
      </c>
      <c r="AK56" s="79">
        <f t="shared" si="26"/>
        <v>0</v>
      </c>
      <c r="AL56" s="79">
        <f t="shared" si="26"/>
        <v>0</v>
      </c>
      <c r="AM56" s="85">
        <f t="shared" si="26"/>
        <v>0</v>
      </c>
    </row>
    <row r="57" spans="1:39" x14ac:dyDescent="0.25">
      <c r="A57" s="1" t="s">
        <v>95</v>
      </c>
      <c r="B57" t="s">
        <v>96</v>
      </c>
      <c r="C57" s="75">
        <f t="shared" si="18"/>
        <v>0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0</v>
      </c>
      <c r="H57" s="103">
        <f t="shared" si="23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/>
      <c r="S57" s="189"/>
      <c r="T57" s="190"/>
      <c r="U57" s="79"/>
      <c r="V57" s="78">
        <f t="shared" si="24"/>
        <v>0</v>
      </c>
      <c r="W57" s="79">
        <f t="shared" si="8"/>
        <v>0</v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151">
        <f t="shared" si="12"/>
        <v>0</v>
      </c>
      <c r="AB57" s="105">
        <f t="shared" si="26"/>
        <v>0</v>
      </c>
      <c r="AC57" s="79">
        <f t="shared" si="26"/>
        <v>0</v>
      </c>
      <c r="AD57" s="79">
        <f t="shared" si="26"/>
        <v>0</v>
      </c>
      <c r="AE57" s="79">
        <f t="shared" si="26"/>
        <v>0</v>
      </c>
      <c r="AF57" s="79">
        <f t="shared" si="26"/>
        <v>0</v>
      </c>
      <c r="AG57" s="79">
        <f t="shared" si="26"/>
        <v>0</v>
      </c>
      <c r="AH57" s="79">
        <f t="shared" si="26"/>
        <v>0</v>
      </c>
      <c r="AI57" s="79">
        <f t="shared" si="26"/>
        <v>0</v>
      </c>
      <c r="AJ57" s="79">
        <f t="shared" si="26"/>
        <v>0</v>
      </c>
      <c r="AK57" s="79">
        <f t="shared" si="26"/>
        <v>0</v>
      </c>
      <c r="AL57" s="79">
        <f t="shared" si="26"/>
        <v>0</v>
      </c>
      <c r="AM57" s="85">
        <f t="shared" si="26"/>
        <v>0</v>
      </c>
    </row>
    <row r="58" spans="1:39" x14ac:dyDescent="0.25">
      <c r="A58" s="1" t="s">
        <v>97</v>
      </c>
      <c r="B58" t="s">
        <v>98</v>
      </c>
      <c r="C58" s="75">
        <f t="shared" si="18"/>
        <v>0</v>
      </c>
      <c r="D58" s="76">
        <f t="shared" si="19"/>
        <v>0</v>
      </c>
      <c r="E58" s="76">
        <f t="shared" si="20"/>
        <v>0</v>
      </c>
      <c r="F58" s="76">
        <f t="shared" si="21"/>
        <v>0</v>
      </c>
      <c r="G58" s="76">
        <f t="shared" si="22"/>
        <v>0</v>
      </c>
      <c r="H58" s="103">
        <f t="shared" si="23"/>
        <v>0</v>
      </c>
      <c r="I58" s="189">
        <v>0</v>
      </c>
      <c r="J58" s="189">
        <v>0</v>
      </c>
      <c r="K58" s="189">
        <v>0</v>
      </c>
      <c r="L58" s="189">
        <v>0</v>
      </c>
      <c r="M58" s="189">
        <v>0</v>
      </c>
      <c r="N58" s="189">
        <v>0</v>
      </c>
      <c r="O58" s="189">
        <v>0</v>
      </c>
      <c r="P58" s="189">
        <v>0</v>
      </c>
      <c r="Q58" s="189">
        <v>0</v>
      </c>
      <c r="R58" s="189"/>
      <c r="S58" s="189"/>
      <c r="T58" s="190"/>
      <c r="U58" s="79"/>
      <c r="V58" s="78">
        <f t="shared" si="24"/>
        <v>0</v>
      </c>
      <c r="W58" s="79">
        <f t="shared" si="8"/>
        <v>0</v>
      </c>
      <c r="X58" s="79">
        <f t="shared" si="9"/>
        <v>0</v>
      </c>
      <c r="Y58" s="79">
        <f t="shared" si="10"/>
        <v>0</v>
      </c>
      <c r="Z58" s="79">
        <f t="shared" si="11"/>
        <v>0</v>
      </c>
      <c r="AA58" s="151">
        <f t="shared" si="12"/>
        <v>0</v>
      </c>
      <c r="AB58" s="105">
        <f t="shared" si="26"/>
        <v>0</v>
      </c>
      <c r="AC58" s="79">
        <f t="shared" si="26"/>
        <v>0</v>
      </c>
      <c r="AD58" s="79">
        <f t="shared" si="26"/>
        <v>0</v>
      </c>
      <c r="AE58" s="79">
        <f t="shared" si="26"/>
        <v>0</v>
      </c>
      <c r="AF58" s="79">
        <f t="shared" si="26"/>
        <v>0</v>
      </c>
      <c r="AG58" s="79">
        <f t="shared" si="26"/>
        <v>0</v>
      </c>
      <c r="AH58" s="79">
        <f t="shared" si="26"/>
        <v>0</v>
      </c>
      <c r="AI58" s="79">
        <f t="shared" si="26"/>
        <v>0</v>
      </c>
      <c r="AJ58" s="79">
        <f t="shared" si="26"/>
        <v>0</v>
      </c>
      <c r="AK58" s="79">
        <f t="shared" si="26"/>
        <v>0</v>
      </c>
      <c r="AL58" s="79">
        <f t="shared" si="26"/>
        <v>0</v>
      </c>
      <c r="AM58" s="85">
        <f t="shared" si="26"/>
        <v>0</v>
      </c>
    </row>
    <row r="59" spans="1:39" x14ac:dyDescent="0.25">
      <c r="A59" s="1" t="s">
        <v>99</v>
      </c>
      <c r="B59" t="s">
        <v>100</v>
      </c>
      <c r="C59" s="75">
        <f t="shared" si="18"/>
        <v>269040.9188888889</v>
      </c>
      <c r="D59" s="76">
        <f t="shared" si="19"/>
        <v>378008.99</v>
      </c>
      <c r="E59" s="76">
        <f t="shared" si="20"/>
        <v>345769.15666666668</v>
      </c>
      <c r="F59" s="76">
        <f t="shared" si="21"/>
        <v>83344.61</v>
      </c>
      <c r="G59" s="76">
        <f t="shared" si="22"/>
        <v>0</v>
      </c>
      <c r="H59" s="103">
        <f t="shared" si="23"/>
        <v>-8.5288535950780731E-2</v>
      </c>
      <c r="I59" s="189">
        <v>389467</v>
      </c>
      <c r="J59" s="189">
        <v>433964.67000000004</v>
      </c>
      <c r="K59" s="189">
        <v>310595.3</v>
      </c>
      <c r="L59" s="189">
        <v>354032.94</v>
      </c>
      <c r="M59" s="189">
        <v>327052.34999999998</v>
      </c>
      <c r="N59" s="189">
        <v>356222.18</v>
      </c>
      <c r="O59" s="189">
        <v>168430.31</v>
      </c>
      <c r="P59" s="189">
        <v>61309.68</v>
      </c>
      <c r="Q59" s="189">
        <v>20293.84</v>
      </c>
      <c r="R59" s="189"/>
      <c r="S59" s="189"/>
      <c r="T59" s="190"/>
      <c r="U59" s="79"/>
      <c r="V59" s="78">
        <f t="shared" si="24"/>
        <v>2.50433177297512</v>
      </c>
      <c r="W59" s="79">
        <f t="shared" si="8"/>
        <v>2.3209531031264583</v>
      </c>
      <c r="X59" s="79">
        <f t="shared" si="9"/>
        <v>2.1688832830128715</v>
      </c>
      <c r="Y59" s="79">
        <f t="shared" si="10"/>
        <v>0</v>
      </c>
      <c r="Z59" s="79">
        <f t="shared" si="11"/>
        <v>0</v>
      </c>
      <c r="AA59" s="151">
        <f t="shared" si="12"/>
        <v>0</v>
      </c>
      <c r="AB59" s="105">
        <f t="shared" si="26"/>
        <v>2.3894413939077888</v>
      </c>
      <c r="AC59" s="79">
        <f t="shared" si="26"/>
        <v>2.6596350364963506</v>
      </c>
      <c r="AD59" s="79">
        <f t="shared" si="26"/>
        <v>1.9120381428448308</v>
      </c>
      <c r="AE59" s="79">
        <f t="shared" si="26"/>
        <v>2.178959243712995</v>
      </c>
      <c r="AF59" s="79">
        <f t="shared" si="26"/>
        <v>2.0334776850665901</v>
      </c>
      <c r="AG59" s="79">
        <f t="shared" si="26"/>
        <v>2.2988601925707943</v>
      </c>
      <c r="AH59" s="79">
        <f t="shared" si="26"/>
        <v>0</v>
      </c>
      <c r="AI59" s="79">
        <f t="shared" si="26"/>
        <v>0</v>
      </c>
      <c r="AJ59" s="79">
        <f t="shared" si="26"/>
        <v>0</v>
      </c>
      <c r="AK59" s="79">
        <f t="shared" si="26"/>
        <v>0</v>
      </c>
      <c r="AL59" s="79">
        <f t="shared" si="26"/>
        <v>0</v>
      </c>
      <c r="AM59" s="85">
        <f t="shared" si="26"/>
        <v>0</v>
      </c>
    </row>
    <row r="60" spans="1:39" x14ac:dyDescent="0.25">
      <c r="A60" s="1" t="s">
        <v>101</v>
      </c>
      <c r="B60" t="s">
        <v>102</v>
      </c>
      <c r="C60" s="75">
        <f t="shared" si="18"/>
        <v>0</v>
      </c>
      <c r="D60" s="76">
        <f t="shared" si="19"/>
        <v>0</v>
      </c>
      <c r="E60" s="76">
        <f t="shared" si="20"/>
        <v>0</v>
      </c>
      <c r="F60" s="76">
        <f t="shared" si="21"/>
        <v>0</v>
      </c>
      <c r="G60" s="76">
        <f t="shared" si="22"/>
        <v>0</v>
      </c>
      <c r="H60" s="103">
        <f t="shared" si="23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/>
      <c r="S60" s="189"/>
      <c r="T60" s="190"/>
      <c r="U60" s="79"/>
      <c r="V60" s="78">
        <f t="shared" si="24"/>
        <v>0</v>
      </c>
      <c r="W60" s="79">
        <f t="shared" si="8"/>
        <v>0</v>
      </c>
      <c r="X60" s="79">
        <f t="shared" si="9"/>
        <v>0</v>
      </c>
      <c r="Y60" s="79">
        <f t="shared" si="10"/>
        <v>0</v>
      </c>
      <c r="Z60" s="79">
        <f t="shared" si="11"/>
        <v>0</v>
      </c>
      <c r="AA60" s="151">
        <f t="shared" si="12"/>
        <v>0</v>
      </c>
      <c r="AB60" s="105">
        <f t="shared" si="26"/>
        <v>0</v>
      </c>
      <c r="AC60" s="79">
        <f t="shared" si="26"/>
        <v>0</v>
      </c>
      <c r="AD60" s="79">
        <f t="shared" si="26"/>
        <v>0</v>
      </c>
      <c r="AE60" s="79">
        <f t="shared" si="26"/>
        <v>0</v>
      </c>
      <c r="AF60" s="79">
        <f t="shared" si="26"/>
        <v>0</v>
      </c>
      <c r="AG60" s="79">
        <f t="shared" si="26"/>
        <v>0</v>
      </c>
      <c r="AH60" s="79">
        <f t="shared" si="26"/>
        <v>0</v>
      </c>
      <c r="AI60" s="79">
        <f t="shared" si="26"/>
        <v>0</v>
      </c>
      <c r="AJ60" s="79">
        <f t="shared" si="26"/>
        <v>0</v>
      </c>
      <c r="AK60" s="79">
        <f t="shared" si="26"/>
        <v>0</v>
      </c>
      <c r="AL60" s="79">
        <f t="shared" si="26"/>
        <v>0</v>
      </c>
      <c r="AM60" s="85">
        <f t="shared" si="26"/>
        <v>0</v>
      </c>
    </row>
    <row r="61" spans="1:39" x14ac:dyDescent="0.25">
      <c r="A61" s="1" t="s">
        <v>103</v>
      </c>
      <c r="B61" t="s">
        <v>104</v>
      </c>
      <c r="C61" s="75">
        <f t="shared" si="18"/>
        <v>160449.18</v>
      </c>
      <c r="D61" s="76">
        <f t="shared" si="19"/>
        <v>121441.54</v>
      </c>
      <c r="E61" s="76">
        <f t="shared" si="20"/>
        <v>238318.03000000003</v>
      </c>
      <c r="F61" s="76">
        <f t="shared" si="21"/>
        <v>121587.96999999999</v>
      </c>
      <c r="G61" s="76">
        <f t="shared" si="22"/>
        <v>0</v>
      </c>
      <c r="H61" s="103">
        <f t="shared" si="23"/>
        <v>0.96240948525521042</v>
      </c>
      <c r="I61" s="189">
        <v>145649.23000000001</v>
      </c>
      <c r="J61" s="189">
        <v>144088.89000000001</v>
      </c>
      <c r="K61" s="189">
        <v>74586.5</v>
      </c>
      <c r="L61" s="189">
        <v>218697.26</v>
      </c>
      <c r="M61" s="189">
        <v>349444.34</v>
      </c>
      <c r="N61" s="189">
        <v>146812.49</v>
      </c>
      <c r="O61" s="189">
        <v>98754.67</v>
      </c>
      <c r="P61" s="189">
        <v>176270.19</v>
      </c>
      <c r="Q61" s="189">
        <v>89739.05</v>
      </c>
      <c r="R61" s="189"/>
      <c r="S61" s="189"/>
      <c r="T61" s="190"/>
      <c r="U61" s="79"/>
      <c r="V61" s="78">
        <f t="shared" si="24"/>
        <v>1.493519948866034</v>
      </c>
      <c r="W61" s="79">
        <f t="shared" si="8"/>
        <v>0.74564395706952868</v>
      </c>
      <c r="X61" s="79">
        <f t="shared" si="9"/>
        <v>1.4948817190361892</v>
      </c>
      <c r="Y61" s="79">
        <f t="shared" si="10"/>
        <v>0</v>
      </c>
      <c r="Z61" s="79">
        <f t="shared" si="11"/>
        <v>0</v>
      </c>
      <c r="AA61" s="151">
        <f t="shared" si="12"/>
        <v>0</v>
      </c>
      <c r="AB61" s="105">
        <f t="shared" si="26"/>
        <v>0.89358096874137249</v>
      </c>
      <c r="AC61" s="79">
        <f t="shared" si="26"/>
        <v>0.88307617349096335</v>
      </c>
      <c r="AD61" s="79">
        <f t="shared" si="26"/>
        <v>0.45915773014368205</v>
      </c>
      <c r="AE61" s="79">
        <f t="shared" si="26"/>
        <v>1.3460115215598421</v>
      </c>
      <c r="AF61" s="79">
        <f t="shared" si="26"/>
        <v>2.1727019162614871</v>
      </c>
      <c r="AG61" s="79">
        <f t="shared" si="26"/>
        <v>0.94744630733885737</v>
      </c>
      <c r="AH61" s="79">
        <f t="shared" si="26"/>
        <v>0</v>
      </c>
      <c r="AI61" s="79">
        <f t="shared" si="26"/>
        <v>0</v>
      </c>
      <c r="AJ61" s="79">
        <f t="shared" si="26"/>
        <v>0</v>
      </c>
      <c r="AK61" s="79">
        <f t="shared" si="26"/>
        <v>0</v>
      </c>
      <c r="AL61" s="79">
        <f t="shared" si="26"/>
        <v>0</v>
      </c>
      <c r="AM61" s="85">
        <f t="shared" si="26"/>
        <v>0</v>
      </c>
    </row>
    <row r="62" spans="1:39" x14ac:dyDescent="0.25">
      <c r="A62" s="1" t="s">
        <v>105</v>
      </c>
      <c r="B62" t="s">
        <v>106</v>
      </c>
      <c r="C62" s="75">
        <f t="shared" si="18"/>
        <v>0</v>
      </c>
      <c r="D62" s="76">
        <f t="shared" si="19"/>
        <v>0</v>
      </c>
      <c r="E62" s="76">
        <f t="shared" si="20"/>
        <v>0</v>
      </c>
      <c r="F62" s="76">
        <f t="shared" si="21"/>
        <v>0</v>
      </c>
      <c r="G62" s="76">
        <f t="shared" si="22"/>
        <v>0</v>
      </c>
      <c r="H62" s="103">
        <f t="shared" si="23"/>
        <v>0</v>
      </c>
      <c r="I62" s="189">
        <v>0</v>
      </c>
      <c r="J62" s="189">
        <v>0</v>
      </c>
      <c r="K62" s="189">
        <v>0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/>
      <c r="S62" s="189"/>
      <c r="T62" s="190"/>
      <c r="U62" s="79"/>
      <c r="V62" s="78">
        <f t="shared" si="24"/>
        <v>0</v>
      </c>
      <c r="W62" s="79">
        <f t="shared" si="8"/>
        <v>0</v>
      </c>
      <c r="X62" s="79">
        <f t="shared" si="9"/>
        <v>0</v>
      </c>
      <c r="Y62" s="79">
        <f t="shared" si="10"/>
        <v>0</v>
      </c>
      <c r="Z62" s="79">
        <f t="shared" si="11"/>
        <v>0</v>
      </c>
      <c r="AA62" s="151">
        <f t="shared" si="12"/>
        <v>0</v>
      </c>
      <c r="AB62" s="105">
        <f t="shared" si="26"/>
        <v>0</v>
      </c>
      <c r="AC62" s="79">
        <f t="shared" si="26"/>
        <v>0</v>
      </c>
      <c r="AD62" s="79">
        <f t="shared" si="26"/>
        <v>0</v>
      </c>
      <c r="AE62" s="79">
        <f t="shared" si="26"/>
        <v>0</v>
      </c>
      <c r="AF62" s="79">
        <f t="shared" si="26"/>
        <v>0</v>
      </c>
      <c r="AG62" s="79">
        <f t="shared" si="26"/>
        <v>0</v>
      </c>
      <c r="AH62" s="79">
        <f t="shared" si="26"/>
        <v>0</v>
      </c>
      <c r="AI62" s="79">
        <f t="shared" si="26"/>
        <v>0</v>
      </c>
      <c r="AJ62" s="79">
        <f t="shared" si="26"/>
        <v>0</v>
      </c>
      <c r="AK62" s="79">
        <f t="shared" si="26"/>
        <v>0</v>
      </c>
      <c r="AL62" s="79">
        <f t="shared" si="26"/>
        <v>0</v>
      </c>
      <c r="AM62" s="85">
        <f t="shared" si="26"/>
        <v>0</v>
      </c>
    </row>
    <row r="63" spans="1:39" x14ac:dyDescent="0.25">
      <c r="A63" s="1" t="s">
        <v>107</v>
      </c>
      <c r="B63" t="s">
        <v>108</v>
      </c>
      <c r="C63" s="75">
        <f t="shared" si="18"/>
        <v>0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03">
        <f t="shared" si="23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/>
      <c r="S63" s="189"/>
      <c r="T63" s="190"/>
      <c r="U63" s="79"/>
      <c r="V63" s="78">
        <f t="shared" si="24"/>
        <v>0</v>
      </c>
      <c r="W63" s="79">
        <f t="shared" si="8"/>
        <v>0</v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151">
        <f t="shared" si="12"/>
        <v>0</v>
      </c>
      <c r="AB63" s="105">
        <f t="shared" si="26"/>
        <v>0</v>
      </c>
      <c r="AC63" s="79">
        <f t="shared" si="26"/>
        <v>0</v>
      </c>
      <c r="AD63" s="79">
        <f t="shared" si="26"/>
        <v>0</v>
      </c>
      <c r="AE63" s="79">
        <f t="shared" si="26"/>
        <v>0</v>
      </c>
      <c r="AF63" s="79">
        <f t="shared" si="26"/>
        <v>0</v>
      </c>
      <c r="AG63" s="79">
        <f t="shared" si="26"/>
        <v>0</v>
      </c>
      <c r="AH63" s="79">
        <f t="shared" si="26"/>
        <v>0</v>
      </c>
      <c r="AI63" s="79">
        <f t="shared" si="26"/>
        <v>0</v>
      </c>
      <c r="AJ63" s="79">
        <f t="shared" si="26"/>
        <v>0</v>
      </c>
      <c r="AK63" s="79">
        <f t="shared" si="26"/>
        <v>0</v>
      </c>
      <c r="AL63" s="79">
        <f t="shared" si="26"/>
        <v>0</v>
      </c>
      <c r="AM63" s="85">
        <f t="shared" si="26"/>
        <v>0</v>
      </c>
    </row>
    <row r="64" spans="1:39" x14ac:dyDescent="0.25">
      <c r="A64" s="1" t="s">
        <v>109</v>
      </c>
      <c r="B64" t="s">
        <v>110</v>
      </c>
      <c r="C64" s="75">
        <f t="shared" si="18"/>
        <v>0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03">
        <f t="shared" si="23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/>
      <c r="S64" s="189"/>
      <c r="T64" s="190"/>
      <c r="U64" s="79"/>
      <c r="V64" s="78">
        <f t="shared" si="24"/>
        <v>0</v>
      </c>
      <c r="W64" s="79">
        <f t="shared" si="8"/>
        <v>0</v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151">
        <f t="shared" si="12"/>
        <v>0</v>
      </c>
      <c r="AB64" s="105">
        <f t="shared" si="26"/>
        <v>0</v>
      </c>
      <c r="AC64" s="79">
        <f t="shared" si="26"/>
        <v>0</v>
      </c>
      <c r="AD64" s="79">
        <f t="shared" si="26"/>
        <v>0</v>
      </c>
      <c r="AE64" s="79">
        <f t="shared" si="26"/>
        <v>0</v>
      </c>
      <c r="AF64" s="79">
        <f t="shared" si="26"/>
        <v>0</v>
      </c>
      <c r="AG64" s="79">
        <f t="shared" si="26"/>
        <v>0</v>
      </c>
      <c r="AH64" s="79">
        <f t="shared" si="26"/>
        <v>0</v>
      </c>
      <c r="AI64" s="79">
        <f t="shared" si="26"/>
        <v>0</v>
      </c>
      <c r="AJ64" s="79">
        <f t="shared" si="26"/>
        <v>0</v>
      </c>
      <c r="AK64" s="79">
        <f t="shared" si="26"/>
        <v>0</v>
      </c>
      <c r="AL64" s="79">
        <f t="shared" si="26"/>
        <v>0</v>
      </c>
      <c r="AM64" s="85">
        <f t="shared" si="26"/>
        <v>0</v>
      </c>
    </row>
    <row r="65" spans="1:39" x14ac:dyDescent="0.25">
      <c r="A65" s="1" t="s">
        <v>111</v>
      </c>
      <c r="B65" t="s">
        <v>112</v>
      </c>
      <c r="C65" s="75">
        <f t="shared" si="18"/>
        <v>0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03">
        <f t="shared" si="23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/>
      <c r="S65" s="189"/>
      <c r="T65" s="190"/>
      <c r="U65" s="79"/>
      <c r="V65" s="78">
        <f t="shared" si="24"/>
        <v>0</v>
      </c>
      <c r="W65" s="79">
        <f t="shared" si="8"/>
        <v>0</v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151">
        <f t="shared" si="12"/>
        <v>0</v>
      </c>
      <c r="AB65" s="105">
        <f t="shared" si="26"/>
        <v>0</v>
      </c>
      <c r="AC65" s="79">
        <f t="shared" si="26"/>
        <v>0</v>
      </c>
      <c r="AD65" s="79">
        <f t="shared" si="26"/>
        <v>0</v>
      </c>
      <c r="AE65" s="79">
        <f t="shared" si="26"/>
        <v>0</v>
      </c>
      <c r="AF65" s="79">
        <f t="shared" si="26"/>
        <v>0</v>
      </c>
      <c r="AG65" s="79">
        <f t="shared" si="26"/>
        <v>0</v>
      </c>
      <c r="AH65" s="79">
        <f t="shared" si="26"/>
        <v>0</v>
      </c>
      <c r="AI65" s="79">
        <f t="shared" si="26"/>
        <v>0</v>
      </c>
      <c r="AJ65" s="79">
        <f t="shared" si="26"/>
        <v>0</v>
      </c>
      <c r="AK65" s="79">
        <f t="shared" si="26"/>
        <v>0</v>
      </c>
      <c r="AL65" s="79">
        <f t="shared" si="26"/>
        <v>0</v>
      </c>
      <c r="AM65" s="85">
        <f t="shared" si="26"/>
        <v>0</v>
      </c>
    </row>
    <row r="66" spans="1:39" x14ac:dyDescent="0.25">
      <c r="A66" s="1" t="s">
        <v>113</v>
      </c>
      <c r="B66" t="s">
        <v>114</v>
      </c>
      <c r="C66" s="75">
        <f t="shared" si="18"/>
        <v>0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0</v>
      </c>
      <c r="H66" s="103">
        <f t="shared" si="23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/>
      <c r="S66" s="189"/>
      <c r="T66" s="190"/>
      <c r="U66" s="79"/>
      <c r="V66" s="78">
        <f t="shared" si="24"/>
        <v>0</v>
      </c>
      <c r="W66" s="79">
        <f t="shared" si="8"/>
        <v>0</v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151">
        <f t="shared" si="12"/>
        <v>0</v>
      </c>
      <c r="AB66" s="105">
        <f t="shared" si="26"/>
        <v>0</v>
      </c>
      <c r="AC66" s="79">
        <f t="shared" si="26"/>
        <v>0</v>
      </c>
      <c r="AD66" s="79">
        <f t="shared" si="26"/>
        <v>0</v>
      </c>
      <c r="AE66" s="79">
        <f t="shared" si="26"/>
        <v>0</v>
      </c>
      <c r="AF66" s="79">
        <f t="shared" si="26"/>
        <v>0</v>
      </c>
      <c r="AG66" s="79">
        <f t="shared" si="26"/>
        <v>0</v>
      </c>
      <c r="AH66" s="79">
        <f t="shared" si="26"/>
        <v>0</v>
      </c>
      <c r="AI66" s="79">
        <f t="shared" si="26"/>
        <v>0</v>
      </c>
      <c r="AJ66" s="79">
        <f t="shared" si="26"/>
        <v>0</v>
      </c>
      <c r="AK66" s="79">
        <f t="shared" si="26"/>
        <v>0</v>
      </c>
      <c r="AL66" s="79">
        <f t="shared" si="26"/>
        <v>0</v>
      </c>
      <c r="AM66" s="85">
        <f t="shared" si="26"/>
        <v>0</v>
      </c>
    </row>
    <row r="67" spans="1:39" x14ac:dyDescent="0.25">
      <c r="A67" s="1" t="s">
        <v>115</v>
      </c>
      <c r="B67" t="s">
        <v>116</v>
      </c>
      <c r="C67" s="75">
        <f t="shared" si="18"/>
        <v>67.492222222222225</v>
      </c>
      <c r="D67" s="76">
        <f t="shared" si="19"/>
        <v>104.37</v>
      </c>
      <c r="E67" s="76">
        <f t="shared" si="20"/>
        <v>52.826666666666675</v>
      </c>
      <c r="F67" s="76">
        <f t="shared" si="21"/>
        <v>45.28</v>
      </c>
      <c r="G67" s="76">
        <f t="shared" si="22"/>
        <v>0</v>
      </c>
      <c r="H67" s="103">
        <f t="shared" si="23"/>
        <v>-0.49385200089425435</v>
      </c>
      <c r="I67" s="189">
        <v>90.56</v>
      </c>
      <c r="J67" s="189">
        <v>113.2</v>
      </c>
      <c r="K67" s="189">
        <v>109.35</v>
      </c>
      <c r="L67" s="189">
        <v>67.92</v>
      </c>
      <c r="M67" s="189">
        <v>22.64</v>
      </c>
      <c r="N67" s="189">
        <v>67.92</v>
      </c>
      <c r="O67" s="189">
        <v>45.28</v>
      </c>
      <c r="P67" s="189">
        <v>90.56</v>
      </c>
      <c r="Q67" s="189">
        <v>0</v>
      </c>
      <c r="R67" s="189"/>
      <c r="S67" s="189"/>
      <c r="T67" s="190"/>
      <c r="U67" s="79"/>
      <c r="V67" s="78">
        <f t="shared" si="24"/>
        <v>6.2824241471466755E-4</v>
      </c>
      <c r="W67" s="79">
        <f t="shared" si="8"/>
        <v>6.4082569933934233E-4</v>
      </c>
      <c r="X67" s="79">
        <f t="shared" si="9"/>
        <v>3.3136233241613496E-4</v>
      </c>
      <c r="Y67" s="79">
        <f t="shared" si="10"/>
        <v>0</v>
      </c>
      <c r="Z67" s="79">
        <f t="shared" si="11"/>
        <v>0</v>
      </c>
      <c r="AA67" s="151">
        <f t="shared" si="12"/>
        <v>0</v>
      </c>
      <c r="AB67" s="105">
        <f t="shared" si="26"/>
        <v>5.5559986502653461E-4</v>
      </c>
      <c r="AC67" s="79">
        <f t="shared" si="26"/>
        <v>6.9376773489737513E-4</v>
      </c>
      <c r="AD67" s="79">
        <f t="shared" si="26"/>
        <v>6.7316334445525171E-4</v>
      </c>
      <c r="AE67" s="79">
        <f t="shared" si="26"/>
        <v>4.1802582503477393E-4</v>
      </c>
      <c r="AF67" s="79">
        <f t="shared" si="26"/>
        <v>1.4076625589116729E-4</v>
      </c>
      <c r="AG67" s="79">
        <f t="shared" si="26"/>
        <v>4.3831797413459306E-4</v>
      </c>
      <c r="AH67" s="79">
        <f t="shared" si="26"/>
        <v>0</v>
      </c>
      <c r="AI67" s="79">
        <f t="shared" si="26"/>
        <v>0</v>
      </c>
      <c r="AJ67" s="79">
        <f t="shared" si="26"/>
        <v>0</v>
      </c>
      <c r="AK67" s="79">
        <f t="shared" si="26"/>
        <v>0</v>
      </c>
      <c r="AL67" s="79">
        <f t="shared" si="26"/>
        <v>0</v>
      </c>
      <c r="AM67" s="85">
        <f t="shared" si="26"/>
        <v>0</v>
      </c>
    </row>
    <row r="68" spans="1:39" x14ac:dyDescent="0.25">
      <c r="A68" s="1" t="s">
        <v>117</v>
      </c>
      <c r="B68" t="s">
        <v>118</v>
      </c>
      <c r="C68" s="75">
        <f t="shared" si="18"/>
        <v>0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03">
        <f t="shared" si="23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/>
      <c r="S68" s="189"/>
      <c r="T68" s="190"/>
      <c r="U68" s="79"/>
      <c r="V68" s="78">
        <f t="shared" si="24"/>
        <v>0</v>
      </c>
      <c r="W68" s="79">
        <f t="shared" si="8"/>
        <v>0</v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151">
        <f t="shared" si="12"/>
        <v>0</v>
      </c>
      <c r="AB68" s="105">
        <f t="shared" si="26"/>
        <v>0</v>
      </c>
      <c r="AC68" s="79">
        <f t="shared" si="26"/>
        <v>0</v>
      </c>
      <c r="AD68" s="79">
        <f t="shared" si="26"/>
        <v>0</v>
      </c>
      <c r="AE68" s="79">
        <f t="shared" si="26"/>
        <v>0</v>
      </c>
      <c r="AF68" s="79">
        <f t="shared" si="26"/>
        <v>0</v>
      </c>
      <c r="AG68" s="79">
        <f t="shared" si="26"/>
        <v>0</v>
      </c>
      <c r="AH68" s="79">
        <f t="shared" si="26"/>
        <v>0</v>
      </c>
      <c r="AI68" s="79">
        <f t="shared" si="26"/>
        <v>0</v>
      </c>
      <c r="AJ68" s="79">
        <f t="shared" si="26"/>
        <v>0</v>
      </c>
      <c r="AK68" s="79">
        <f t="shared" si="26"/>
        <v>0</v>
      </c>
      <c r="AL68" s="79">
        <f t="shared" si="26"/>
        <v>0</v>
      </c>
      <c r="AM68" s="85">
        <f t="shared" si="26"/>
        <v>0</v>
      </c>
    </row>
    <row r="69" spans="1:39" x14ac:dyDescent="0.25">
      <c r="A69" s="1" t="s">
        <v>119</v>
      </c>
      <c r="B69" t="s">
        <v>120</v>
      </c>
      <c r="C69" s="75">
        <f t="shared" si="18"/>
        <v>0</v>
      </c>
      <c r="D69" s="76">
        <f t="shared" si="19"/>
        <v>0</v>
      </c>
      <c r="E69" s="76">
        <f t="shared" si="20"/>
        <v>0</v>
      </c>
      <c r="F69" s="76">
        <f t="shared" si="21"/>
        <v>0</v>
      </c>
      <c r="G69" s="76">
        <f t="shared" si="22"/>
        <v>0</v>
      </c>
      <c r="H69" s="103">
        <f t="shared" si="23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0</v>
      </c>
      <c r="P69" s="189">
        <v>0</v>
      </c>
      <c r="Q69" s="189">
        <v>0</v>
      </c>
      <c r="R69" s="189"/>
      <c r="S69" s="189"/>
      <c r="T69" s="190"/>
      <c r="U69" s="79"/>
      <c r="V69" s="78">
        <f t="shared" si="24"/>
        <v>0</v>
      </c>
      <c r="W69" s="79">
        <f t="shared" si="8"/>
        <v>0</v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151">
        <f t="shared" si="12"/>
        <v>0</v>
      </c>
      <c r="AB69" s="105">
        <f t="shared" si="26"/>
        <v>0</v>
      </c>
      <c r="AC69" s="79">
        <f t="shared" si="26"/>
        <v>0</v>
      </c>
      <c r="AD69" s="79">
        <f t="shared" si="26"/>
        <v>0</v>
      </c>
      <c r="AE69" s="79">
        <f t="shared" si="26"/>
        <v>0</v>
      </c>
      <c r="AF69" s="79">
        <f t="shared" si="26"/>
        <v>0</v>
      </c>
      <c r="AG69" s="79">
        <f t="shared" si="26"/>
        <v>0</v>
      </c>
      <c r="AH69" s="79">
        <f t="shared" si="26"/>
        <v>0</v>
      </c>
      <c r="AI69" s="79">
        <f t="shared" si="26"/>
        <v>0</v>
      </c>
      <c r="AJ69" s="79">
        <f t="shared" si="26"/>
        <v>0</v>
      </c>
      <c r="AK69" s="79">
        <f t="shared" si="26"/>
        <v>0</v>
      </c>
      <c r="AL69" s="79">
        <f t="shared" si="26"/>
        <v>0</v>
      </c>
      <c r="AM69" s="85">
        <f t="shared" si="26"/>
        <v>0</v>
      </c>
    </row>
    <row r="70" spans="1:39" x14ac:dyDescent="0.25">
      <c r="A70" s="1" t="s">
        <v>121</v>
      </c>
      <c r="B70" t="s">
        <v>122</v>
      </c>
      <c r="C70" s="75">
        <f t="shared" si="18"/>
        <v>25110.882222222219</v>
      </c>
      <c r="D70" s="76">
        <f t="shared" si="19"/>
        <v>26169.66333333333</v>
      </c>
      <c r="E70" s="76">
        <f t="shared" si="20"/>
        <v>38190.513333333336</v>
      </c>
      <c r="F70" s="76">
        <f t="shared" si="21"/>
        <v>10972.47</v>
      </c>
      <c r="G70" s="76">
        <f t="shared" si="22"/>
        <v>0</v>
      </c>
      <c r="H70" s="103">
        <f t="shared" si="23"/>
        <v>0.45934293639492779</v>
      </c>
      <c r="I70" s="189">
        <v>24717.03</v>
      </c>
      <c r="J70" s="189">
        <v>24298.06</v>
      </c>
      <c r="K70" s="189">
        <v>29493.9</v>
      </c>
      <c r="L70" s="189">
        <v>31596.920000000002</v>
      </c>
      <c r="M70" s="189">
        <v>27799.41</v>
      </c>
      <c r="N70" s="189">
        <v>55175.21</v>
      </c>
      <c r="O70" s="189">
        <v>26110.87</v>
      </c>
      <c r="P70" s="189">
        <v>5303.53</v>
      </c>
      <c r="Q70" s="189">
        <v>1503.01</v>
      </c>
      <c r="R70" s="189"/>
      <c r="S70" s="189"/>
      <c r="T70" s="190"/>
      <c r="U70" s="79"/>
      <c r="V70" s="78">
        <f t="shared" si="24"/>
        <v>0.23374132253286886</v>
      </c>
      <c r="W70" s="79">
        <f t="shared" si="8"/>
        <v>0.16068020319113227</v>
      </c>
      <c r="X70" s="79">
        <f t="shared" si="9"/>
        <v>0.23955510299664626</v>
      </c>
      <c r="Y70" s="79">
        <f t="shared" si="10"/>
        <v>0</v>
      </c>
      <c r="Z70" s="79">
        <f t="shared" si="11"/>
        <v>0</v>
      </c>
      <c r="AA70" s="151">
        <f t="shared" si="12"/>
        <v>0</v>
      </c>
      <c r="AB70" s="105">
        <f t="shared" si="26"/>
        <v>0.15164287248075092</v>
      </c>
      <c r="AC70" s="79">
        <f t="shared" si="26"/>
        <v>0.14891528311484553</v>
      </c>
      <c r="AD70" s="79">
        <f t="shared" si="26"/>
        <v>0.18156572807525148</v>
      </c>
      <c r="AE70" s="79">
        <f t="shared" si="26"/>
        <v>0.19446891271433672</v>
      </c>
      <c r="AF70" s="79">
        <f t="shared" si="26"/>
        <v>0.17284535608142557</v>
      </c>
      <c r="AG70" s="79">
        <f t="shared" si="26"/>
        <v>0.35607017475928648</v>
      </c>
      <c r="AH70" s="79">
        <f t="shared" si="26"/>
        <v>0</v>
      </c>
      <c r="AI70" s="79">
        <f t="shared" si="26"/>
        <v>0</v>
      </c>
      <c r="AJ70" s="79">
        <f t="shared" si="26"/>
        <v>0</v>
      </c>
      <c r="AK70" s="79">
        <f t="shared" si="26"/>
        <v>0</v>
      </c>
      <c r="AL70" s="79">
        <f t="shared" si="26"/>
        <v>0</v>
      </c>
      <c r="AM70" s="85">
        <f t="shared" si="26"/>
        <v>0</v>
      </c>
    </row>
    <row r="71" spans="1:39" x14ac:dyDescent="0.25">
      <c r="A71" s="1" t="s">
        <v>123</v>
      </c>
      <c r="B71" t="s">
        <v>124</v>
      </c>
      <c r="C71" s="75">
        <f t="shared" si="18"/>
        <v>251779.94555555552</v>
      </c>
      <c r="D71" s="76">
        <f t="shared" si="19"/>
        <v>364720.49333333335</v>
      </c>
      <c r="E71" s="76">
        <f t="shared" si="20"/>
        <v>343131.91666666669</v>
      </c>
      <c r="F71" s="76">
        <f t="shared" si="21"/>
        <v>47487.426666666666</v>
      </c>
      <c r="G71" s="76">
        <f t="shared" si="22"/>
        <v>0</v>
      </c>
      <c r="H71" s="103">
        <f t="shared" si="23"/>
        <v>-5.9192113032529692E-2</v>
      </c>
      <c r="I71" s="189">
        <v>376921.23000000004</v>
      </c>
      <c r="J71" s="189">
        <v>359645.00999999995</v>
      </c>
      <c r="K71" s="189">
        <v>357595.24</v>
      </c>
      <c r="L71" s="189">
        <v>363124.73000000004</v>
      </c>
      <c r="M71" s="189">
        <v>353614.86</v>
      </c>
      <c r="N71" s="189">
        <v>312656.16000000003</v>
      </c>
      <c r="O71" s="189">
        <v>93801.98</v>
      </c>
      <c r="P71" s="189">
        <v>19170.34</v>
      </c>
      <c r="Q71" s="189">
        <v>29489.96</v>
      </c>
      <c r="R71" s="189"/>
      <c r="S71" s="189"/>
      <c r="T71" s="190"/>
      <c r="U71" s="79"/>
      <c r="V71" s="78">
        <f t="shared" si="24"/>
        <v>2.3436602880215784</v>
      </c>
      <c r="W71" s="79">
        <f t="shared" si="8"/>
        <v>2.2393625103355683</v>
      </c>
      <c r="X71" s="79">
        <f t="shared" si="9"/>
        <v>2.1523408423728956</v>
      </c>
      <c r="Y71" s="79">
        <f t="shared" si="10"/>
        <v>0</v>
      </c>
      <c r="Z71" s="79">
        <f t="shared" si="11"/>
        <v>0</v>
      </c>
      <c r="AA71" s="151">
        <f t="shared" si="12"/>
        <v>0</v>
      </c>
      <c r="AB71" s="105">
        <f t="shared" si="26"/>
        <v>2.3124711187459739</v>
      </c>
      <c r="AC71" s="79">
        <f t="shared" si="26"/>
        <v>2.2041528617919059</v>
      </c>
      <c r="AD71" s="79">
        <f t="shared" si="26"/>
        <v>2.201371812708536</v>
      </c>
      <c r="AE71" s="79">
        <f t="shared" si="26"/>
        <v>2.2349162963601228</v>
      </c>
      <c r="AF71" s="79">
        <f t="shared" si="26"/>
        <v>2.1986325030777074</v>
      </c>
      <c r="AG71" s="79">
        <f t="shared" si="26"/>
        <v>2.0177092852164487</v>
      </c>
      <c r="AH71" s="79">
        <f t="shared" si="26"/>
        <v>0</v>
      </c>
      <c r="AI71" s="79">
        <f t="shared" si="26"/>
        <v>0</v>
      </c>
      <c r="AJ71" s="79">
        <f t="shared" si="26"/>
        <v>0</v>
      </c>
      <c r="AK71" s="79">
        <f t="shared" si="26"/>
        <v>0</v>
      </c>
      <c r="AL71" s="79">
        <f t="shared" si="26"/>
        <v>0</v>
      </c>
      <c r="AM71" s="85">
        <f t="shared" si="26"/>
        <v>0</v>
      </c>
    </row>
    <row r="72" spans="1:39" x14ac:dyDescent="0.25">
      <c r="A72" s="1" t="s">
        <v>125</v>
      </c>
      <c r="B72" t="s">
        <v>126</v>
      </c>
      <c r="C72" s="75">
        <f t="shared" si="18"/>
        <v>232273.48777777774</v>
      </c>
      <c r="D72" s="76">
        <f t="shared" si="19"/>
        <v>309246.59333333332</v>
      </c>
      <c r="E72" s="76">
        <f t="shared" si="20"/>
        <v>296938.83999999997</v>
      </c>
      <c r="F72" s="76">
        <f t="shared" si="21"/>
        <v>90635.030000000013</v>
      </c>
      <c r="G72" s="76">
        <f t="shared" si="22"/>
        <v>0</v>
      </c>
      <c r="H72" s="103">
        <f t="shared" si="23"/>
        <v>-3.979915575033343E-2</v>
      </c>
      <c r="I72" s="189">
        <v>337671.73</v>
      </c>
      <c r="J72" s="189">
        <v>303445.37000000005</v>
      </c>
      <c r="K72" s="189">
        <v>286622.68</v>
      </c>
      <c r="L72" s="189">
        <v>304973.34999999998</v>
      </c>
      <c r="M72" s="189">
        <v>318488.56</v>
      </c>
      <c r="N72" s="189">
        <v>267354.61</v>
      </c>
      <c r="O72" s="189">
        <v>57150.14</v>
      </c>
      <c r="P72" s="189">
        <v>154813.41999999998</v>
      </c>
      <c r="Q72" s="189">
        <v>59941.530000000006</v>
      </c>
      <c r="R72" s="189"/>
      <c r="S72" s="189"/>
      <c r="T72" s="190"/>
      <c r="U72" s="79"/>
      <c r="V72" s="78">
        <f t="shared" si="24"/>
        <v>2.1620870084147641</v>
      </c>
      <c r="W72" s="79">
        <f t="shared" si="8"/>
        <v>1.8987560069094809</v>
      </c>
      <c r="X72" s="79">
        <f t="shared" si="9"/>
        <v>1.862588590497378</v>
      </c>
      <c r="Y72" s="79">
        <f t="shared" si="10"/>
        <v>0</v>
      </c>
      <c r="Z72" s="79">
        <f t="shared" si="11"/>
        <v>0</v>
      </c>
      <c r="AA72" s="151">
        <f t="shared" si="12"/>
        <v>0</v>
      </c>
      <c r="AB72" s="105">
        <f t="shared" si="26"/>
        <v>2.0716692536580874</v>
      </c>
      <c r="AC72" s="79">
        <f t="shared" si="26"/>
        <v>1.8597226767667485</v>
      </c>
      <c r="AD72" s="79">
        <f t="shared" si="26"/>
        <v>1.7644616540057374</v>
      </c>
      <c r="AE72" s="79">
        <f t="shared" si="26"/>
        <v>1.8770131956326392</v>
      </c>
      <c r="AF72" s="79">
        <f t="shared" si="26"/>
        <v>1.9802315430816866</v>
      </c>
      <c r="AG72" s="79">
        <f t="shared" si="26"/>
        <v>1.7253582307235602</v>
      </c>
      <c r="AH72" s="79">
        <f t="shared" si="26"/>
        <v>0</v>
      </c>
      <c r="AI72" s="79">
        <f t="shared" si="26"/>
        <v>0</v>
      </c>
      <c r="AJ72" s="79">
        <f t="shared" si="26"/>
        <v>0</v>
      </c>
      <c r="AK72" s="79">
        <f t="shared" si="26"/>
        <v>0</v>
      </c>
      <c r="AL72" s="79">
        <f t="shared" si="26"/>
        <v>0</v>
      </c>
      <c r="AM72" s="85">
        <f t="shared" si="26"/>
        <v>0</v>
      </c>
    </row>
    <row r="73" spans="1:39" x14ac:dyDescent="0.25">
      <c r="A73" s="1" t="s">
        <v>127</v>
      </c>
      <c r="B73" t="s">
        <v>128</v>
      </c>
      <c r="C73" s="75">
        <f t="shared" si="18"/>
        <v>496314.57999999984</v>
      </c>
      <c r="D73" s="76">
        <f t="shared" si="19"/>
        <v>671188.04999999993</v>
      </c>
      <c r="E73" s="76">
        <f t="shared" si="20"/>
        <v>602768.52</v>
      </c>
      <c r="F73" s="76">
        <f t="shared" si="21"/>
        <v>214987.17</v>
      </c>
      <c r="G73" s="76">
        <f t="shared" si="22"/>
        <v>0</v>
      </c>
      <c r="H73" s="103">
        <f t="shared" si="23"/>
        <v>-0.10193794421697454</v>
      </c>
      <c r="I73" s="189">
        <v>793205.36</v>
      </c>
      <c r="J73" s="189">
        <v>598826.05999999994</v>
      </c>
      <c r="K73" s="189">
        <v>621532.73</v>
      </c>
      <c r="L73" s="189">
        <v>681358.32</v>
      </c>
      <c r="M73" s="189">
        <v>571980.86</v>
      </c>
      <c r="N73" s="189">
        <v>554966.38</v>
      </c>
      <c r="O73" s="189">
        <v>345930.64999999997</v>
      </c>
      <c r="P73" s="189">
        <v>141548.80000000002</v>
      </c>
      <c r="Q73" s="189">
        <v>157482.06</v>
      </c>
      <c r="R73" s="189"/>
      <c r="S73" s="189"/>
      <c r="T73" s="190"/>
      <c r="U73" s="79"/>
      <c r="V73" s="78">
        <f t="shared" si="24"/>
        <v>4.6198785568306855</v>
      </c>
      <c r="W73" s="79">
        <f t="shared" si="8"/>
        <v>4.1210553945526431</v>
      </c>
      <c r="X73" s="79">
        <f t="shared" si="9"/>
        <v>3.7809461640753721</v>
      </c>
      <c r="Y73" s="79">
        <f t="shared" si="10"/>
        <v>0</v>
      </c>
      <c r="Z73" s="79">
        <f t="shared" si="11"/>
        <v>0</v>
      </c>
      <c r="AA73" s="151">
        <f t="shared" si="12"/>
        <v>0</v>
      </c>
      <c r="AB73" s="105">
        <f t="shared" si="26"/>
        <v>4.866439829442621</v>
      </c>
      <c r="AC73" s="79">
        <f t="shared" si="26"/>
        <v>3.6700194279480529</v>
      </c>
      <c r="AD73" s="79">
        <f t="shared" si="26"/>
        <v>3.8261824528139274</v>
      </c>
      <c r="AE73" s="79">
        <f t="shared" si="26"/>
        <v>4.1935420179962826</v>
      </c>
      <c r="AF73" s="79">
        <f t="shared" si="26"/>
        <v>3.5563429374386013</v>
      </c>
      <c r="AG73" s="79">
        <f t="shared" si="26"/>
        <v>3.5814449263016597</v>
      </c>
      <c r="AH73" s="79">
        <f t="shared" si="26"/>
        <v>0</v>
      </c>
      <c r="AI73" s="79">
        <f t="shared" si="26"/>
        <v>0</v>
      </c>
      <c r="AJ73" s="79">
        <f t="shared" si="26"/>
        <v>0</v>
      </c>
      <c r="AK73" s="79">
        <f t="shared" si="26"/>
        <v>0</v>
      </c>
      <c r="AL73" s="79">
        <f t="shared" si="26"/>
        <v>0</v>
      </c>
      <c r="AM73" s="85">
        <f t="shared" si="26"/>
        <v>0</v>
      </c>
    </row>
    <row r="74" spans="1:39" x14ac:dyDescent="0.25">
      <c r="A74" s="1" t="s">
        <v>129</v>
      </c>
      <c r="B74" t="s">
        <v>130</v>
      </c>
      <c r="C74" s="75">
        <f t="shared" si="18"/>
        <v>0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03">
        <f t="shared" si="23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/>
      <c r="S74" s="189"/>
      <c r="T74" s="190"/>
      <c r="U74" s="79"/>
      <c r="V74" s="78">
        <f t="shared" si="24"/>
        <v>0</v>
      </c>
      <c r="W74" s="79">
        <f t="shared" si="8"/>
        <v>0</v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151">
        <f t="shared" si="12"/>
        <v>0</v>
      </c>
      <c r="AB74" s="105">
        <f t="shared" si="26"/>
        <v>0</v>
      </c>
      <c r="AC74" s="79">
        <f t="shared" si="26"/>
        <v>0</v>
      </c>
      <c r="AD74" s="79">
        <f t="shared" si="26"/>
        <v>0</v>
      </c>
      <c r="AE74" s="79">
        <f t="shared" si="26"/>
        <v>0</v>
      </c>
      <c r="AF74" s="79">
        <f t="shared" si="26"/>
        <v>0</v>
      </c>
      <c r="AG74" s="79">
        <f t="shared" si="26"/>
        <v>0</v>
      </c>
      <c r="AH74" s="79">
        <f t="shared" si="26"/>
        <v>0</v>
      </c>
      <c r="AI74" s="79">
        <f t="shared" si="26"/>
        <v>0</v>
      </c>
      <c r="AJ74" s="79">
        <f t="shared" si="26"/>
        <v>0</v>
      </c>
      <c r="AK74" s="79">
        <f t="shared" si="26"/>
        <v>0</v>
      </c>
      <c r="AL74" s="79">
        <f t="shared" si="26"/>
        <v>0</v>
      </c>
      <c r="AM74" s="85">
        <f t="shared" si="26"/>
        <v>0</v>
      </c>
    </row>
    <row r="75" spans="1:39" x14ac:dyDescent="0.25">
      <c r="A75" s="1" t="s">
        <v>131</v>
      </c>
      <c r="B75" t="s">
        <v>132</v>
      </c>
      <c r="C75" s="75">
        <f t="shared" si="18"/>
        <v>123231.59888888888</v>
      </c>
      <c r="D75" s="76">
        <f t="shared" si="19"/>
        <v>167471.24666666667</v>
      </c>
      <c r="E75" s="76">
        <f t="shared" si="20"/>
        <v>153834.83333333334</v>
      </c>
      <c r="F75" s="76">
        <f t="shared" si="21"/>
        <v>48388.716666666667</v>
      </c>
      <c r="G75" s="76">
        <f t="shared" si="22"/>
        <v>0</v>
      </c>
      <c r="H75" s="103">
        <f t="shared" si="23"/>
        <v>-8.1425400507557755E-2</v>
      </c>
      <c r="I75" s="189">
        <v>176397.23</v>
      </c>
      <c r="J75" s="189">
        <v>165328.21</v>
      </c>
      <c r="K75" s="189">
        <v>160688.29999999999</v>
      </c>
      <c r="L75" s="189">
        <v>155812.39000000001</v>
      </c>
      <c r="M75" s="189">
        <v>146825.60000000001</v>
      </c>
      <c r="N75" s="189">
        <v>158866.51</v>
      </c>
      <c r="O75" s="189">
        <v>105877.81</v>
      </c>
      <c r="P75" s="189">
        <v>25222.38</v>
      </c>
      <c r="Q75" s="189">
        <v>14065.96</v>
      </c>
      <c r="R75" s="189"/>
      <c r="S75" s="189"/>
      <c r="T75" s="190"/>
      <c r="U75" s="79"/>
      <c r="V75" s="78">
        <f t="shared" si="24"/>
        <v>1.1470850226296758</v>
      </c>
      <c r="W75" s="79">
        <f t="shared" si="8"/>
        <v>1.0282636654632382</v>
      </c>
      <c r="X75" s="79">
        <f t="shared" si="9"/>
        <v>0.96494956802462228</v>
      </c>
      <c r="Y75" s="79">
        <f t="shared" si="10"/>
        <v>0</v>
      </c>
      <c r="Z75" s="79">
        <f t="shared" si="11"/>
        <v>0</v>
      </c>
      <c r="AA75" s="151">
        <f t="shared" si="12"/>
        <v>0</v>
      </c>
      <c r="AB75" s="105">
        <f t="shared" si="26"/>
        <v>1.0822247921715391</v>
      </c>
      <c r="AC75" s="79">
        <f t="shared" si="26"/>
        <v>1.0132453866284237</v>
      </c>
      <c r="AD75" s="79">
        <f t="shared" si="26"/>
        <v>0.9892041467108259</v>
      </c>
      <c r="AE75" s="79">
        <f t="shared" ref="AC75:AM85" si="27">IFERROR(L75/L$14,0)</f>
        <v>0.95897530742623627</v>
      </c>
      <c r="AF75" s="79">
        <f t="shared" si="27"/>
        <v>0.91290150092642108</v>
      </c>
      <c r="AG75" s="79">
        <f t="shared" si="27"/>
        <v>1.0252362606159169</v>
      </c>
      <c r="AH75" s="79">
        <f t="shared" si="27"/>
        <v>0</v>
      </c>
      <c r="AI75" s="79">
        <f t="shared" si="27"/>
        <v>0</v>
      </c>
      <c r="AJ75" s="79">
        <f t="shared" si="27"/>
        <v>0</v>
      </c>
      <c r="AK75" s="79">
        <f t="shared" si="27"/>
        <v>0</v>
      </c>
      <c r="AL75" s="79">
        <f t="shared" si="27"/>
        <v>0</v>
      </c>
      <c r="AM75" s="85">
        <f t="shared" si="27"/>
        <v>0</v>
      </c>
    </row>
    <row r="76" spans="1:39" x14ac:dyDescent="0.25">
      <c r="A76" s="1" t="s">
        <v>133</v>
      </c>
      <c r="B76" t="s">
        <v>134</v>
      </c>
      <c r="C76" s="75">
        <f t="shared" si="18"/>
        <v>14018.267777777779</v>
      </c>
      <c r="D76" s="76">
        <f t="shared" si="19"/>
        <v>22091.766666666666</v>
      </c>
      <c r="E76" s="76">
        <f t="shared" si="20"/>
        <v>15468.43</v>
      </c>
      <c r="F76" s="76">
        <f t="shared" si="21"/>
        <v>4494.6066666666666</v>
      </c>
      <c r="G76" s="76">
        <f t="shared" si="22"/>
        <v>0</v>
      </c>
      <c r="H76" s="103">
        <f t="shared" si="23"/>
        <v>-0.29981018569512319</v>
      </c>
      <c r="I76" s="189">
        <v>24883.93</v>
      </c>
      <c r="J76" s="189">
        <v>25286.6</v>
      </c>
      <c r="K76" s="189">
        <v>16104.77</v>
      </c>
      <c r="L76" s="189">
        <v>22184.14</v>
      </c>
      <c r="M76" s="189">
        <v>13689.9</v>
      </c>
      <c r="N76" s="189">
        <v>10531.25</v>
      </c>
      <c r="O76" s="189">
        <v>11502.16</v>
      </c>
      <c r="P76" s="189">
        <v>1791.91</v>
      </c>
      <c r="Q76" s="189">
        <v>189.75</v>
      </c>
      <c r="R76" s="189"/>
      <c r="S76" s="189"/>
      <c r="T76" s="190"/>
      <c r="U76" s="79"/>
      <c r="V76" s="78">
        <f t="shared" si="24"/>
        <v>0.13048718961765365</v>
      </c>
      <c r="W76" s="79">
        <f t="shared" si="8"/>
        <v>0.13564215602000801</v>
      </c>
      <c r="X76" s="79">
        <f t="shared" si="9"/>
        <v>9.7027796131039512E-2</v>
      </c>
      <c r="Y76" s="79">
        <f t="shared" si="10"/>
        <v>0</v>
      </c>
      <c r="Z76" s="79">
        <f t="shared" si="11"/>
        <v>0</v>
      </c>
      <c r="AA76" s="151">
        <f t="shared" si="12"/>
        <v>0</v>
      </c>
      <c r="AB76" s="105">
        <f t="shared" ref="AB76:AB85" si="28">IFERROR(I76/I$14,0)</f>
        <v>0.15266683027086719</v>
      </c>
      <c r="AC76" s="79">
        <f t="shared" si="27"/>
        <v>0.15497373856233185</v>
      </c>
      <c r="AD76" s="79">
        <f t="shared" si="27"/>
        <v>9.914166287043992E-2</v>
      </c>
      <c r="AE76" s="79">
        <f t="shared" si="27"/>
        <v>0.1365362695257204</v>
      </c>
      <c r="AF76" s="79">
        <f t="shared" si="27"/>
        <v>8.5118196401258436E-2</v>
      </c>
      <c r="AG76" s="79">
        <f t="shared" si="27"/>
        <v>6.7962841064560256E-2</v>
      </c>
      <c r="AH76" s="79">
        <f t="shared" si="27"/>
        <v>0</v>
      </c>
      <c r="AI76" s="79">
        <f t="shared" si="27"/>
        <v>0</v>
      </c>
      <c r="AJ76" s="79">
        <f t="shared" si="27"/>
        <v>0</v>
      </c>
      <c r="AK76" s="79">
        <f t="shared" si="27"/>
        <v>0</v>
      </c>
      <c r="AL76" s="79">
        <f t="shared" si="27"/>
        <v>0</v>
      </c>
      <c r="AM76" s="85">
        <f t="shared" si="27"/>
        <v>0</v>
      </c>
    </row>
    <row r="77" spans="1:39" x14ac:dyDescent="0.25">
      <c r="A77" s="1" t="s">
        <v>135</v>
      </c>
      <c r="B77" t="s">
        <v>136</v>
      </c>
      <c r="C77" s="75">
        <f t="shared" si="18"/>
        <v>0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03">
        <f t="shared" si="23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/>
      <c r="S77" s="189"/>
      <c r="T77" s="190"/>
      <c r="U77" s="79"/>
      <c r="V77" s="78">
        <f t="shared" si="24"/>
        <v>0</v>
      </c>
      <c r="W77" s="79">
        <f t="shared" si="8"/>
        <v>0</v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151">
        <f t="shared" si="12"/>
        <v>0</v>
      </c>
      <c r="AB77" s="105">
        <f t="shared" si="28"/>
        <v>0</v>
      </c>
      <c r="AC77" s="79">
        <f t="shared" si="27"/>
        <v>0</v>
      </c>
      <c r="AD77" s="79">
        <f t="shared" si="27"/>
        <v>0</v>
      </c>
      <c r="AE77" s="79">
        <f t="shared" si="27"/>
        <v>0</v>
      </c>
      <c r="AF77" s="79">
        <f t="shared" si="27"/>
        <v>0</v>
      </c>
      <c r="AG77" s="79">
        <f t="shared" si="27"/>
        <v>0</v>
      </c>
      <c r="AH77" s="79">
        <f t="shared" si="27"/>
        <v>0</v>
      </c>
      <c r="AI77" s="79">
        <f t="shared" si="27"/>
        <v>0</v>
      </c>
      <c r="AJ77" s="79">
        <f t="shared" si="27"/>
        <v>0</v>
      </c>
      <c r="AK77" s="79">
        <f t="shared" si="27"/>
        <v>0</v>
      </c>
      <c r="AL77" s="79">
        <f t="shared" si="27"/>
        <v>0</v>
      </c>
      <c r="AM77" s="85">
        <f t="shared" si="27"/>
        <v>0</v>
      </c>
    </row>
    <row r="78" spans="1:39" x14ac:dyDescent="0.25">
      <c r="A78" s="1" t="s">
        <v>137</v>
      </c>
      <c r="B78" t="s">
        <v>138</v>
      </c>
      <c r="C78" s="75">
        <f t="shared" si="18"/>
        <v>0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03">
        <f t="shared" si="23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/>
      <c r="S78" s="189"/>
      <c r="T78" s="190"/>
      <c r="U78" s="79"/>
      <c r="V78" s="78">
        <f t="shared" si="24"/>
        <v>0</v>
      </c>
      <c r="W78" s="79">
        <f t="shared" si="8"/>
        <v>0</v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151">
        <f t="shared" si="12"/>
        <v>0</v>
      </c>
      <c r="AB78" s="105">
        <f t="shared" si="28"/>
        <v>0</v>
      </c>
      <c r="AC78" s="79">
        <f t="shared" si="27"/>
        <v>0</v>
      </c>
      <c r="AD78" s="79">
        <f t="shared" si="27"/>
        <v>0</v>
      </c>
      <c r="AE78" s="79">
        <f t="shared" si="27"/>
        <v>0</v>
      </c>
      <c r="AF78" s="79">
        <f t="shared" si="27"/>
        <v>0</v>
      </c>
      <c r="AG78" s="79">
        <f t="shared" si="27"/>
        <v>0</v>
      </c>
      <c r="AH78" s="79">
        <f t="shared" si="27"/>
        <v>0</v>
      </c>
      <c r="AI78" s="79">
        <f t="shared" si="27"/>
        <v>0</v>
      </c>
      <c r="AJ78" s="79">
        <f t="shared" si="27"/>
        <v>0</v>
      </c>
      <c r="AK78" s="79">
        <f t="shared" si="27"/>
        <v>0</v>
      </c>
      <c r="AL78" s="79">
        <f t="shared" si="27"/>
        <v>0</v>
      </c>
      <c r="AM78" s="85">
        <f t="shared" si="27"/>
        <v>0</v>
      </c>
    </row>
    <row r="79" spans="1:39" x14ac:dyDescent="0.25">
      <c r="A79" s="1" t="s">
        <v>139</v>
      </c>
      <c r="B79" t="s">
        <v>140</v>
      </c>
      <c r="C79" s="75">
        <f t="shared" si="18"/>
        <v>0</v>
      </c>
      <c r="D79" s="76">
        <f t="shared" si="19"/>
        <v>0</v>
      </c>
      <c r="E79" s="76">
        <f t="shared" si="20"/>
        <v>0</v>
      </c>
      <c r="F79" s="76">
        <f t="shared" si="21"/>
        <v>0</v>
      </c>
      <c r="G79" s="76">
        <f t="shared" si="22"/>
        <v>0</v>
      </c>
      <c r="H79" s="103">
        <f t="shared" si="23"/>
        <v>0</v>
      </c>
      <c r="I79" s="189">
        <v>0</v>
      </c>
      <c r="J79" s="189">
        <v>0</v>
      </c>
      <c r="K79" s="189">
        <v>0</v>
      </c>
      <c r="L79" s="189">
        <v>0</v>
      </c>
      <c r="M79" s="189">
        <v>0</v>
      </c>
      <c r="N79" s="189">
        <v>0</v>
      </c>
      <c r="O79" s="189">
        <v>0</v>
      </c>
      <c r="P79" s="189">
        <v>0</v>
      </c>
      <c r="Q79" s="189">
        <v>0</v>
      </c>
      <c r="R79" s="189"/>
      <c r="S79" s="189"/>
      <c r="T79" s="190"/>
      <c r="U79" s="79"/>
      <c r="V79" s="78">
        <f t="shared" si="24"/>
        <v>0</v>
      </c>
      <c r="W79" s="79">
        <f t="shared" si="8"/>
        <v>0</v>
      </c>
      <c r="X79" s="79">
        <f t="shared" si="9"/>
        <v>0</v>
      </c>
      <c r="Y79" s="79">
        <f t="shared" si="10"/>
        <v>0</v>
      </c>
      <c r="Z79" s="79">
        <f t="shared" si="11"/>
        <v>0</v>
      </c>
      <c r="AA79" s="151">
        <f t="shared" si="12"/>
        <v>0</v>
      </c>
      <c r="AB79" s="105">
        <f t="shared" si="28"/>
        <v>0</v>
      </c>
      <c r="AC79" s="79">
        <f t="shared" si="27"/>
        <v>0</v>
      </c>
      <c r="AD79" s="79">
        <f t="shared" si="27"/>
        <v>0</v>
      </c>
      <c r="AE79" s="79">
        <f t="shared" si="27"/>
        <v>0</v>
      </c>
      <c r="AF79" s="79">
        <f t="shared" si="27"/>
        <v>0</v>
      </c>
      <c r="AG79" s="79">
        <f t="shared" si="27"/>
        <v>0</v>
      </c>
      <c r="AH79" s="79">
        <f t="shared" si="27"/>
        <v>0</v>
      </c>
      <c r="AI79" s="79">
        <f t="shared" si="27"/>
        <v>0</v>
      </c>
      <c r="AJ79" s="79">
        <f t="shared" si="27"/>
        <v>0</v>
      </c>
      <c r="AK79" s="79">
        <f t="shared" si="27"/>
        <v>0</v>
      </c>
      <c r="AL79" s="79">
        <f t="shared" si="27"/>
        <v>0</v>
      </c>
      <c r="AM79" s="85">
        <f t="shared" si="27"/>
        <v>0</v>
      </c>
    </row>
    <row r="80" spans="1:39" x14ac:dyDescent="0.25">
      <c r="A80" s="1" t="s">
        <v>141</v>
      </c>
      <c r="B80" t="s">
        <v>142</v>
      </c>
      <c r="C80" s="75">
        <f t="shared" si="18"/>
        <v>0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03">
        <f t="shared" si="23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/>
      <c r="S80" s="189"/>
      <c r="T80" s="190"/>
      <c r="U80" s="79"/>
      <c r="V80" s="78">
        <f t="shared" si="24"/>
        <v>0</v>
      </c>
      <c r="W80" s="79">
        <f t="shared" si="8"/>
        <v>0</v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151">
        <f t="shared" si="12"/>
        <v>0</v>
      </c>
      <c r="AB80" s="105">
        <f t="shared" si="28"/>
        <v>0</v>
      </c>
      <c r="AC80" s="79">
        <f t="shared" si="27"/>
        <v>0</v>
      </c>
      <c r="AD80" s="79">
        <f t="shared" si="27"/>
        <v>0</v>
      </c>
      <c r="AE80" s="79">
        <f t="shared" si="27"/>
        <v>0</v>
      </c>
      <c r="AF80" s="79">
        <f t="shared" si="27"/>
        <v>0</v>
      </c>
      <c r="AG80" s="79">
        <f t="shared" si="27"/>
        <v>0</v>
      </c>
      <c r="AH80" s="79">
        <f t="shared" si="27"/>
        <v>0</v>
      </c>
      <c r="AI80" s="79">
        <f t="shared" si="27"/>
        <v>0</v>
      </c>
      <c r="AJ80" s="79">
        <f t="shared" si="27"/>
        <v>0</v>
      </c>
      <c r="AK80" s="79">
        <f t="shared" si="27"/>
        <v>0</v>
      </c>
      <c r="AL80" s="79">
        <f t="shared" si="27"/>
        <v>0</v>
      </c>
      <c r="AM80" s="85">
        <f t="shared" si="27"/>
        <v>0</v>
      </c>
    </row>
    <row r="81" spans="1:39" x14ac:dyDescent="0.25">
      <c r="A81" s="1" t="s">
        <v>143</v>
      </c>
      <c r="B81" t="s">
        <v>144</v>
      </c>
      <c r="C81" s="75">
        <f t="shared" si="18"/>
        <v>0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03">
        <f t="shared" si="23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/>
      <c r="S81" s="189"/>
      <c r="T81" s="190"/>
      <c r="U81" s="79"/>
      <c r="V81" s="78">
        <f t="shared" si="24"/>
        <v>0</v>
      </c>
      <c r="W81" s="79">
        <f t="shared" si="8"/>
        <v>0</v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151">
        <f t="shared" si="12"/>
        <v>0</v>
      </c>
      <c r="AB81" s="105">
        <f t="shared" si="28"/>
        <v>0</v>
      </c>
      <c r="AC81" s="79">
        <f t="shared" si="27"/>
        <v>0</v>
      </c>
      <c r="AD81" s="79">
        <f t="shared" si="27"/>
        <v>0</v>
      </c>
      <c r="AE81" s="79">
        <f t="shared" si="27"/>
        <v>0</v>
      </c>
      <c r="AF81" s="79">
        <f t="shared" si="27"/>
        <v>0</v>
      </c>
      <c r="AG81" s="79">
        <f t="shared" si="27"/>
        <v>0</v>
      </c>
      <c r="AH81" s="79">
        <f t="shared" si="27"/>
        <v>0</v>
      </c>
      <c r="AI81" s="79">
        <f t="shared" si="27"/>
        <v>0</v>
      </c>
      <c r="AJ81" s="79">
        <f t="shared" si="27"/>
        <v>0</v>
      </c>
      <c r="AK81" s="79">
        <f t="shared" si="27"/>
        <v>0</v>
      </c>
      <c r="AL81" s="79">
        <f t="shared" si="27"/>
        <v>0</v>
      </c>
      <c r="AM81" s="85">
        <f t="shared" si="27"/>
        <v>0</v>
      </c>
    </row>
    <row r="82" spans="1:39" x14ac:dyDescent="0.25">
      <c r="A82" s="1" t="s">
        <v>145</v>
      </c>
      <c r="B82" t="s">
        <v>146</v>
      </c>
      <c r="C82" s="75">
        <f t="shared" si="18"/>
        <v>63150.416666666664</v>
      </c>
      <c r="D82" s="76">
        <f t="shared" si="19"/>
        <v>88502.520000000019</v>
      </c>
      <c r="E82" s="76">
        <f t="shared" si="20"/>
        <v>84835.616666666669</v>
      </c>
      <c r="F82" s="76">
        <f t="shared" si="21"/>
        <v>16113.113333333333</v>
      </c>
      <c r="G82" s="76">
        <f t="shared" si="22"/>
        <v>0</v>
      </c>
      <c r="H82" s="103">
        <f t="shared" si="23"/>
        <v>-4.1432756189692103E-2</v>
      </c>
      <c r="I82" s="189">
        <v>81479.11</v>
      </c>
      <c r="J82" s="189">
        <v>103325.97</v>
      </c>
      <c r="K82" s="189">
        <v>80702.48000000001</v>
      </c>
      <c r="L82" s="189">
        <v>100223.89</v>
      </c>
      <c r="M82" s="189">
        <v>81351.25</v>
      </c>
      <c r="N82" s="189">
        <v>72931.709999999992</v>
      </c>
      <c r="O82" s="189">
        <v>33528.57</v>
      </c>
      <c r="P82" s="189">
        <v>9651.35</v>
      </c>
      <c r="Q82" s="189">
        <v>5159.42</v>
      </c>
      <c r="R82" s="189"/>
      <c r="S82" s="189"/>
      <c r="T82" s="190"/>
      <c r="U82" s="79"/>
      <c r="V82" s="78">
        <f t="shared" si="24"/>
        <v>0.58782729254751409</v>
      </c>
      <c r="W82" s="79">
        <f t="shared" ref="W82:W85" si="29">IFERROR(AVERAGE($I82:$K82)/W$14,"")</f>
        <v>0.5434002996291476</v>
      </c>
      <c r="X82" s="79">
        <f t="shared" ref="X82:X85" si="30">IFERROR(AVERAGE($L82:$N82)/X$14,0)</f>
        <v>0.53214275259896127</v>
      </c>
      <c r="Y82" s="79">
        <f t="shared" ref="Y82:Y85" si="31">IFERROR(AVERAGE($O82:$Q82)/Y$14,0)</f>
        <v>0</v>
      </c>
      <c r="Z82" s="79">
        <f t="shared" ref="Z82:Z85" si="32">IFERROR(AVERAGE($R82:$T82)/Z$14,0)</f>
        <v>0</v>
      </c>
      <c r="AA82" s="151">
        <f t="shared" ref="AA82:AA85" si="33">IFERROR((Z82-Y82)/Y82,0)</f>
        <v>0</v>
      </c>
      <c r="AB82" s="105">
        <f t="shared" si="28"/>
        <v>0.49988717445320408</v>
      </c>
      <c r="AC82" s="79">
        <f t="shared" si="27"/>
        <v>0.63325286363051358</v>
      </c>
      <c r="AD82" s="79">
        <f t="shared" si="27"/>
        <v>0.49680796838256125</v>
      </c>
      <c r="AE82" s="79">
        <f t="shared" si="27"/>
        <v>0.61684591144647272</v>
      </c>
      <c r="AF82" s="79">
        <f t="shared" si="27"/>
        <v>0.50580878421229347</v>
      </c>
      <c r="AG82" s="79">
        <f t="shared" si="27"/>
        <v>0.47066076821807473</v>
      </c>
      <c r="AH82" s="79">
        <f t="shared" si="27"/>
        <v>0</v>
      </c>
      <c r="AI82" s="79">
        <f t="shared" si="27"/>
        <v>0</v>
      </c>
      <c r="AJ82" s="79">
        <f t="shared" si="27"/>
        <v>0</v>
      </c>
      <c r="AK82" s="79">
        <f t="shared" si="27"/>
        <v>0</v>
      </c>
      <c r="AL82" s="79">
        <f t="shared" si="27"/>
        <v>0</v>
      </c>
      <c r="AM82" s="85">
        <f t="shared" si="27"/>
        <v>0</v>
      </c>
    </row>
    <row r="83" spans="1:39" x14ac:dyDescent="0.25">
      <c r="A83" s="1" t="s">
        <v>147</v>
      </c>
      <c r="B83" t="s">
        <v>148</v>
      </c>
      <c r="C83" s="75">
        <f t="shared" si="18"/>
        <v>0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03">
        <f t="shared" si="23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/>
      <c r="S83" s="189"/>
      <c r="T83" s="190"/>
      <c r="U83" s="79"/>
      <c r="V83" s="78">
        <f t="shared" si="24"/>
        <v>0</v>
      </c>
      <c r="W83" s="79">
        <f t="shared" si="29"/>
        <v>0</v>
      </c>
      <c r="X83" s="79">
        <f t="shared" si="30"/>
        <v>0</v>
      </c>
      <c r="Y83" s="79">
        <f t="shared" si="31"/>
        <v>0</v>
      </c>
      <c r="Z83" s="79">
        <f t="shared" si="32"/>
        <v>0</v>
      </c>
      <c r="AA83" s="151">
        <f t="shared" si="33"/>
        <v>0</v>
      </c>
      <c r="AB83" s="105">
        <f t="shared" si="28"/>
        <v>0</v>
      </c>
      <c r="AC83" s="79">
        <f t="shared" si="27"/>
        <v>0</v>
      </c>
      <c r="AD83" s="79">
        <f t="shared" si="27"/>
        <v>0</v>
      </c>
      <c r="AE83" s="79">
        <f t="shared" si="27"/>
        <v>0</v>
      </c>
      <c r="AF83" s="79">
        <f t="shared" si="27"/>
        <v>0</v>
      </c>
      <c r="AG83" s="79">
        <f t="shared" si="27"/>
        <v>0</v>
      </c>
      <c r="AH83" s="79">
        <f t="shared" si="27"/>
        <v>0</v>
      </c>
      <c r="AI83" s="79">
        <f t="shared" si="27"/>
        <v>0</v>
      </c>
      <c r="AJ83" s="79">
        <f t="shared" si="27"/>
        <v>0</v>
      </c>
      <c r="AK83" s="79">
        <f t="shared" si="27"/>
        <v>0</v>
      </c>
      <c r="AL83" s="79">
        <f t="shared" si="27"/>
        <v>0</v>
      </c>
      <c r="AM83" s="85">
        <f t="shared" si="27"/>
        <v>0</v>
      </c>
    </row>
    <row r="84" spans="1:39" x14ac:dyDescent="0.25">
      <c r="A84" s="1" t="s">
        <v>149</v>
      </c>
      <c r="B84" t="s">
        <v>150</v>
      </c>
      <c r="C84" s="75">
        <f t="shared" si="18"/>
        <v>3687014.9233333333</v>
      </c>
      <c r="D84" s="76">
        <f t="shared" si="19"/>
        <v>5252541.99</v>
      </c>
      <c r="E84" s="76">
        <f t="shared" si="20"/>
        <v>4765354.9733333336</v>
      </c>
      <c r="F84" s="76">
        <f t="shared" si="21"/>
        <v>1043147.8066666666</v>
      </c>
      <c r="G84" s="76">
        <f t="shared" si="22"/>
        <v>0</v>
      </c>
      <c r="H84" s="103">
        <f t="shared" si="23"/>
        <v>-9.2752617226895623E-2</v>
      </c>
      <c r="I84" s="189">
        <v>6411882.2599999998</v>
      </c>
      <c r="J84" s="189">
        <v>4611169.8000000007</v>
      </c>
      <c r="K84" s="189">
        <v>4734573.91</v>
      </c>
      <c r="L84" s="189">
        <v>4827397.01</v>
      </c>
      <c r="M84" s="189">
        <v>4938574.9000000004</v>
      </c>
      <c r="N84" s="189">
        <v>4530093.01</v>
      </c>
      <c r="O84" s="189">
        <v>1894017.99</v>
      </c>
      <c r="P84" s="189">
        <v>777583.52</v>
      </c>
      <c r="Q84" s="189">
        <v>457841.91000000003</v>
      </c>
      <c r="R84" s="189"/>
      <c r="S84" s="189"/>
      <c r="T84" s="190"/>
      <c r="U84" s="79"/>
      <c r="V84" s="78">
        <f t="shared" si="24"/>
        <v>34.320090260137846</v>
      </c>
      <c r="W84" s="79">
        <f t="shared" si="29"/>
        <v>32.250300795736429</v>
      </c>
      <c r="X84" s="79">
        <f t="shared" si="30"/>
        <v>29.89132645295107</v>
      </c>
      <c r="Y84" s="79">
        <f t="shared" si="31"/>
        <v>0</v>
      </c>
      <c r="Z84" s="79">
        <f t="shared" si="32"/>
        <v>0</v>
      </c>
      <c r="AA84" s="151">
        <f t="shared" si="33"/>
        <v>0</v>
      </c>
      <c r="AB84" s="105">
        <f t="shared" si="28"/>
        <v>39.337907665879321</v>
      </c>
      <c r="AC84" s="79">
        <f t="shared" si="27"/>
        <v>28.260431337218929</v>
      </c>
      <c r="AD84" s="79">
        <f t="shared" si="27"/>
        <v>29.146242412676525</v>
      </c>
      <c r="AE84" s="79">
        <f t="shared" si="27"/>
        <v>29.711080946343504</v>
      </c>
      <c r="AF84" s="79">
        <f t="shared" si="27"/>
        <v>30.706037902433568</v>
      </c>
      <c r="AG84" s="79">
        <f t="shared" si="27"/>
        <v>29.23470540024265</v>
      </c>
      <c r="AH84" s="79">
        <f t="shared" si="27"/>
        <v>0</v>
      </c>
      <c r="AI84" s="79">
        <f t="shared" si="27"/>
        <v>0</v>
      </c>
      <c r="AJ84" s="79">
        <f t="shared" si="27"/>
        <v>0</v>
      </c>
      <c r="AK84" s="79">
        <f t="shared" si="27"/>
        <v>0</v>
      </c>
      <c r="AL84" s="79">
        <f t="shared" si="27"/>
        <v>0</v>
      </c>
      <c r="AM84" s="85">
        <f t="shared" si="27"/>
        <v>0</v>
      </c>
    </row>
    <row r="85" spans="1:39" x14ac:dyDescent="0.25">
      <c r="A85" s="1" t="s">
        <v>151</v>
      </c>
      <c r="B85" t="s">
        <v>152</v>
      </c>
      <c r="C85" s="75">
        <f t="shared" si="18"/>
        <v>1005998.0255555556</v>
      </c>
      <c r="D85" s="76">
        <f t="shared" si="19"/>
        <v>1401680.55</v>
      </c>
      <c r="E85" s="76">
        <f t="shared" si="20"/>
        <v>1328664.6866666668</v>
      </c>
      <c r="F85" s="76">
        <f t="shared" si="21"/>
        <v>287648.83999999997</v>
      </c>
      <c r="G85" s="76">
        <f t="shared" si="22"/>
        <v>0</v>
      </c>
      <c r="H85" s="103">
        <f t="shared" si="23"/>
        <v>-5.2091657641488487E-2</v>
      </c>
      <c r="I85" s="189">
        <v>1171177.0999999999</v>
      </c>
      <c r="J85" s="189">
        <v>1251847.3999999999</v>
      </c>
      <c r="K85" s="189">
        <v>1782017.1500000001</v>
      </c>
      <c r="L85" s="189">
        <v>1831264.21</v>
      </c>
      <c r="M85" s="189">
        <v>1119014.46</v>
      </c>
      <c r="N85" s="189">
        <v>1035715.39</v>
      </c>
      <c r="O85" s="189">
        <v>485168.54</v>
      </c>
      <c r="P85" s="189">
        <v>266094.90999999997</v>
      </c>
      <c r="Q85" s="189">
        <v>111683.06999999999</v>
      </c>
      <c r="R85" s="189"/>
      <c r="S85" s="189"/>
      <c r="T85" s="190"/>
      <c r="U85" s="79"/>
      <c r="V85" s="78">
        <f t="shared" si="24"/>
        <v>9.3641994286730821</v>
      </c>
      <c r="W85" s="79">
        <f t="shared" si="29"/>
        <v>8.6062366456271331</v>
      </c>
      <c r="X85" s="79">
        <f t="shared" si="30"/>
        <v>8.334226960616224</v>
      </c>
      <c r="Y85" s="79">
        <f t="shared" si="31"/>
        <v>0</v>
      </c>
      <c r="Z85" s="79">
        <f t="shared" si="32"/>
        <v>0</v>
      </c>
      <c r="AA85" s="151">
        <f t="shared" si="33"/>
        <v>0</v>
      </c>
      <c r="AB85" s="105">
        <f t="shared" si="28"/>
        <v>7.1853559925151069</v>
      </c>
      <c r="AC85" s="79">
        <f t="shared" si="27"/>
        <v>7.6721849393566099</v>
      </c>
      <c r="AD85" s="79">
        <f t="shared" si="27"/>
        <v>10.970174893192649</v>
      </c>
      <c r="AE85" s="79">
        <f t="shared" si="27"/>
        <v>11.270844114280086</v>
      </c>
      <c r="AF85" s="79">
        <f t="shared" si="27"/>
        <v>6.9575740204185683</v>
      </c>
      <c r="AG85" s="79">
        <f t="shared" si="27"/>
        <v>6.6839321484808591</v>
      </c>
      <c r="AH85" s="79">
        <f t="shared" si="27"/>
        <v>0</v>
      </c>
      <c r="AI85" s="79">
        <f t="shared" si="27"/>
        <v>0</v>
      </c>
      <c r="AJ85" s="79">
        <f t="shared" si="27"/>
        <v>0</v>
      </c>
      <c r="AK85" s="79">
        <f t="shared" si="27"/>
        <v>0</v>
      </c>
      <c r="AL85" s="79">
        <f t="shared" si="27"/>
        <v>0</v>
      </c>
      <c r="AM85" s="85">
        <f t="shared" si="27"/>
        <v>0</v>
      </c>
    </row>
    <row r="86" spans="1:39" ht="7.5" customHeight="1" thickBot="1" x14ac:dyDescent="0.3">
      <c r="C86" s="138"/>
      <c r="D86" s="139"/>
      <c r="E86" s="139"/>
      <c r="F86" s="139"/>
      <c r="G86" s="139"/>
      <c r="H86" s="140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52"/>
      <c r="U86" s="68"/>
      <c r="V86" s="78"/>
      <c r="W86" s="79"/>
      <c r="X86" s="79"/>
      <c r="Y86" s="79"/>
      <c r="Z86" s="79"/>
      <c r="AA86" s="68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6">
        <f>AVERAGE(I87:T87)</f>
        <v>6348969.5433333348</v>
      </c>
      <c r="D87" s="102">
        <f>IF(I87=" "," ",IFERROR(AVERAGE($I87:$K87),0))</f>
        <v>8829897.6033333335</v>
      </c>
      <c r="E87" s="102">
        <f>IF(L87=" "," ",IFERROR(AVERAGE($L87:$N87),0))</f>
        <v>8236250.2733333334</v>
      </c>
      <c r="F87" s="102">
        <f>IF(O87=" "," ",IFERROR(AVERAGE($O87:$Q87),0))</f>
        <v>1980760.7533333332</v>
      </c>
      <c r="G87" s="141">
        <f>IF(R87&lt;D241," ",IFERROR(AVERAGE($R87:$T87),0))</f>
        <v>0</v>
      </c>
      <c r="H87" s="142">
        <f>IFERROR((E87-D87)/D87,0)</f>
        <v>-6.7231507846239921E-2</v>
      </c>
      <c r="I87" s="102">
        <f>SUM(I54:I85)</f>
        <v>9963731.4700000007</v>
      </c>
      <c r="J87" s="102">
        <f t="shared" ref="J87:Q87" si="34">SUM(J54:J85)</f>
        <v>8043318.8600000013</v>
      </c>
      <c r="K87" s="102">
        <f t="shared" si="34"/>
        <v>8482642.4800000004</v>
      </c>
      <c r="L87" s="102">
        <f t="shared" si="34"/>
        <v>8914897.4199999999</v>
      </c>
      <c r="M87" s="102">
        <f t="shared" si="34"/>
        <v>8271508.7000000002</v>
      </c>
      <c r="N87" s="102">
        <f t="shared" si="34"/>
        <v>7522344.6999999993</v>
      </c>
      <c r="O87" s="102">
        <f t="shared" si="34"/>
        <v>3348445.85</v>
      </c>
      <c r="P87" s="102">
        <f t="shared" si="34"/>
        <v>1644786.28</v>
      </c>
      <c r="Q87" s="102">
        <f t="shared" si="34"/>
        <v>949050.13</v>
      </c>
      <c r="R87" s="102"/>
      <c r="S87" s="102"/>
      <c r="T87" s="118"/>
      <c r="U87" s="76"/>
      <c r="V87" s="119">
        <f t="shared" ref="V87" si="35">AVERAGE(I87:T87)/V$14</f>
        <v>59.098542402717229</v>
      </c>
      <c r="W87" s="120">
        <f t="shared" ref="W87" si="36">IFERROR(AVERAGE($I87:$K87)/W$14,"")</f>
        <v>54.21505515714157</v>
      </c>
      <c r="X87" s="120">
        <f t="shared" ref="X87" si="37">IFERROR(AVERAGE($L87:$N87)/X$14,0)</f>
        <v>51.662981466458142</v>
      </c>
      <c r="Y87" s="120">
        <f t="shared" ref="Y87" si="38">IFERROR(AVERAGE($O87:$Q87)/Y$14,0)</f>
        <v>0</v>
      </c>
      <c r="Z87" s="120">
        <f t="shared" ref="Z87" si="39">IFERROR(AVERAGE($R87:$T87)/Z$14,0)</f>
        <v>0</v>
      </c>
      <c r="AA87" s="153">
        <f t="shared" ref="AA87" si="40">IFERROR((Z87-Y87)/Y87,0)</f>
        <v>0</v>
      </c>
      <c r="AB87" s="120">
        <f t="shared" ref="AB87:AM87" si="41">SUM(AB54:AB85)</f>
        <v>61.129062057118311</v>
      </c>
      <c r="AC87" s="120">
        <f t="shared" si="41"/>
        <v>49.295009775260937</v>
      </c>
      <c r="AD87" s="120">
        <f t="shared" si="41"/>
        <v>52.219515150022779</v>
      </c>
      <c r="AE87" s="120">
        <f t="shared" si="41"/>
        <v>54.868335528502321</v>
      </c>
      <c r="AF87" s="120">
        <f t="shared" si="41"/>
        <v>51.428856460698611</v>
      </c>
      <c r="AG87" s="120">
        <f t="shared" si="41"/>
        <v>48.54503665556674</v>
      </c>
      <c r="AH87" s="120">
        <f t="shared" si="41"/>
        <v>0</v>
      </c>
      <c r="AI87" s="120">
        <f t="shared" si="41"/>
        <v>0</v>
      </c>
      <c r="AJ87" s="120">
        <f t="shared" si="41"/>
        <v>0</v>
      </c>
      <c r="AK87" s="120">
        <f t="shared" si="41"/>
        <v>0</v>
      </c>
      <c r="AL87" s="120">
        <f t="shared" si="41"/>
        <v>0</v>
      </c>
      <c r="AM87" s="122">
        <f t="shared" si="41"/>
        <v>0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6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02">
        <f>AVERAGE(I89:T89)</f>
        <v>52719770.757777773</v>
      </c>
      <c r="D89" s="102">
        <f>IF(I89=" "," ",IFERROR(AVERAGE($I89:$K89),0))</f>
        <v>64898678.43666666</v>
      </c>
      <c r="E89" s="102">
        <f>IF(L89=" "," ",IFERROR(AVERAGE($L89:$N89),0))</f>
        <v>69610073.533333346</v>
      </c>
      <c r="F89" s="102">
        <f>IF(O89=" "," ",IFERROR(AVERAGE($O89:$Q89),0))</f>
        <v>23650560.303333331</v>
      </c>
      <c r="G89" s="102">
        <f>IF(R89&lt;D243," ",IFERROR(AVERAGE($R89:$T89),0))</f>
        <v>0</v>
      </c>
      <c r="H89" s="123">
        <f>IFERROR((E89-D89)/D89,0)</f>
        <v>7.2596163899769445E-2</v>
      </c>
      <c r="I89" s="102">
        <f>SUM(I87+I52)</f>
        <v>66966462.600000001</v>
      </c>
      <c r="J89" s="102">
        <f t="shared" ref="J89:Q89" si="42">SUM(J87+J52)</f>
        <v>60184121.859999985</v>
      </c>
      <c r="K89" s="102">
        <f t="shared" si="42"/>
        <v>67545450.849999994</v>
      </c>
      <c r="L89" s="102">
        <f t="shared" si="42"/>
        <v>74416356.650000021</v>
      </c>
      <c r="M89" s="102">
        <f t="shared" si="42"/>
        <v>68216265.839999974</v>
      </c>
      <c r="N89" s="102">
        <f t="shared" si="42"/>
        <v>66197598.109999999</v>
      </c>
      <c r="O89" s="102">
        <f t="shared" si="42"/>
        <v>38172631.709999993</v>
      </c>
      <c r="P89" s="102">
        <f t="shared" si="42"/>
        <v>17785826.439999998</v>
      </c>
      <c r="Q89" s="102">
        <f t="shared" si="42"/>
        <v>14993222.760000002</v>
      </c>
      <c r="R89" s="102"/>
      <c r="S89" s="102"/>
      <c r="T89" s="118"/>
      <c r="U89" s="79"/>
      <c r="V89" s="119">
        <f>+V87+V52</f>
        <v>490.73500610215206</v>
      </c>
      <c r="W89" s="120">
        <f>+W87+W52</f>
        <v>398.47409212777632</v>
      </c>
      <c r="X89" s="120">
        <f>+X87+X52</f>
        <v>436.63849682604729</v>
      </c>
      <c r="Y89" s="120">
        <f>+Y87+Y52</f>
        <v>0</v>
      </c>
      <c r="Z89" s="120">
        <f>+Z87+Z52</f>
        <v>0</v>
      </c>
      <c r="AA89" s="123">
        <f t="shared" ref="AA89" si="43">IFERROR((Z89-Y89)/Y89,0)</f>
        <v>0</v>
      </c>
      <c r="AB89" s="120">
        <f t="shared" ref="AB89:AM89" si="44">+AB87+AB52</f>
        <v>410.84979661952809</v>
      </c>
      <c r="AC89" s="120">
        <f t="shared" si="44"/>
        <v>368.84984010247166</v>
      </c>
      <c r="AD89" s="120">
        <f t="shared" si="44"/>
        <v>415.81272608069361</v>
      </c>
      <c r="AE89" s="120">
        <f t="shared" si="44"/>
        <v>458.00881750144629</v>
      </c>
      <c r="AF89" s="120">
        <f t="shared" si="44"/>
        <v>424.14082743698464</v>
      </c>
      <c r="AG89" s="120">
        <f t="shared" si="44"/>
        <v>427.20254852990536</v>
      </c>
      <c r="AH89" s="120">
        <f t="shared" si="44"/>
        <v>0</v>
      </c>
      <c r="AI89" s="120">
        <f t="shared" si="44"/>
        <v>0</v>
      </c>
      <c r="AJ89" s="120">
        <f t="shared" si="44"/>
        <v>0</v>
      </c>
      <c r="AK89" s="120">
        <f t="shared" si="44"/>
        <v>0</v>
      </c>
      <c r="AL89" s="120">
        <f t="shared" si="44"/>
        <v>0</v>
      </c>
      <c r="AM89" s="122">
        <f t="shared" si="44"/>
        <v>0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151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39" ht="30" x14ac:dyDescent="0.25">
      <c r="B93" s="92" t="s">
        <v>161</v>
      </c>
      <c r="C93" s="195"/>
      <c r="D93" s="196">
        <v>428186</v>
      </c>
      <c r="E93" s="196">
        <v>383966</v>
      </c>
      <c r="F93" s="196">
        <v>-9346</v>
      </c>
      <c r="G93" s="196"/>
      <c r="H93" s="143">
        <f t="shared" ref="H93:H95" si="45">IFERROR((E93-D93)/D93,0)</f>
        <v>-0.10327287674048194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39" ht="45" x14ac:dyDescent="0.25">
      <c r="B94" s="93" t="s">
        <v>162</v>
      </c>
      <c r="C94" s="197"/>
      <c r="D94" s="198">
        <v>4513303.4547127178</v>
      </c>
      <c r="E94" s="198">
        <v>4322684</v>
      </c>
      <c r="F94" s="198">
        <v>-246268</v>
      </c>
      <c r="G94" s="198"/>
      <c r="H94" s="144">
        <f t="shared" si="45"/>
        <v>-4.2235018457195933E-2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</row>
    <row r="95" spans="1:39" ht="22.5" customHeight="1" thickBot="1" x14ac:dyDescent="0.3">
      <c r="B95" s="199" t="s">
        <v>163</v>
      </c>
      <c r="C95" s="200"/>
      <c r="D95" s="194">
        <v>0</v>
      </c>
      <c r="E95" s="194">
        <v>0</v>
      </c>
      <c r="F95" s="201">
        <v>0</v>
      </c>
      <c r="G95" s="201"/>
      <c r="H95" s="145">
        <f t="shared" si="45"/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</row>
    <row r="96" spans="1:39" ht="6.75" customHeight="1" thickBot="1" x14ac:dyDescent="0.3">
      <c r="B96" s="2"/>
      <c r="C96" s="68"/>
      <c r="D96" s="68"/>
      <c r="E96" s="79"/>
      <c r="F96" s="79"/>
      <c r="G96" s="79"/>
      <c r="H96" s="79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</row>
    <row r="97" spans="2:39" ht="40.5" customHeight="1" thickBot="1" x14ac:dyDescent="0.3">
      <c r="B97" s="94" t="s">
        <v>159</v>
      </c>
      <c r="C97" s="116">
        <f>C89+C91</f>
        <v>52719770.757777773</v>
      </c>
      <c r="D97" s="102">
        <f t="shared" ref="D97:H97" si="46">D89+D91</f>
        <v>64898678.43666666</v>
      </c>
      <c r="E97" s="102">
        <f t="shared" si="46"/>
        <v>69610073.533333346</v>
      </c>
      <c r="F97" s="102">
        <f t="shared" si="46"/>
        <v>23650560.303333331</v>
      </c>
      <c r="G97" s="102">
        <f t="shared" si="46"/>
        <v>0</v>
      </c>
      <c r="H97" s="125">
        <f t="shared" si="46"/>
        <v>7.2596163899769445E-2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</row>
    <row r="100" spans="2:39" x14ac:dyDescent="0.25">
      <c r="B100" s="59"/>
    </row>
    <row r="101" spans="2:39" x14ac:dyDescent="0.25">
      <c r="B101" s="59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03D6-5761-44E2-BFA1-996E71EA0E0A}">
  <dimension ref="A1:AM96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8" width="18.7109375" style="1" customWidth="1"/>
    <col min="9" max="20" width="16.7109375" style="1" customWidth="1"/>
    <col min="21" max="21" width="2.42578125" style="1" customWidth="1"/>
    <col min="22" max="22" width="13.28515625" style="1" customWidth="1"/>
    <col min="23" max="24" width="11.7109375" style="1" customWidth="1"/>
    <col min="25" max="25" width="11.28515625" style="1" customWidth="1"/>
    <col min="26" max="26" width="14.42578125" style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173</v>
      </c>
    </row>
    <row r="5" spans="1:39" x14ac:dyDescent="0.25">
      <c r="B5" s="2" t="s">
        <v>4</v>
      </c>
      <c r="C5" s="61">
        <v>45682</v>
      </c>
    </row>
    <row r="6" spans="1:39" x14ac:dyDescent="0.25">
      <c r="B6" s="2" t="s">
        <v>5</v>
      </c>
      <c r="C6" s="61">
        <v>45474</v>
      </c>
    </row>
    <row r="7" spans="1:39" x14ac:dyDescent="0.25">
      <c r="B7" s="2" t="s">
        <v>6</v>
      </c>
      <c r="C7" s="61">
        <f>'LRC Format'!B6</f>
        <v>45838</v>
      </c>
    </row>
    <row r="8" spans="1:39" x14ac:dyDescent="0.25">
      <c r="B8" s="2"/>
      <c r="C8" s="224"/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tr">
        <f>+[2]QBP_non_KCHIP!AB12</f>
        <v>2024 Data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31"/>
      <c r="D14" s="132">
        <f>IF(I14&lt;1," ",IFERROR(AVERAGE($I14:$K14),0))</f>
        <v>295610.33333333331</v>
      </c>
      <c r="E14" s="132">
        <f>IF(L14&lt;1," ",IFERROR(AVERAGE($L14:$N14),0))</f>
        <v>148698</v>
      </c>
      <c r="F14" s="132">
        <f>IF(O14&lt;1," ",IFERROR(AVERAGE($O14:$Q14),0))</f>
        <v>227053.33333333334</v>
      </c>
      <c r="G14" s="132">
        <f>IF(R14&lt;1," ",IFERROR(AVERAGE($R14:$T14),0))</f>
        <v>222191</v>
      </c>
      <c r="H14" s="133"/>
      <c r="I14" s="187">
        <v>295990</v>
      </c>
      <c r="J14" s="187">
        <v>295887</v>
      </c>
      <c r="K14" s="187">
        <v>294954</v>
      </c>
      <c r="L14" s="187">
        <v>148406</v>
      </c>
      <c r="M14" s="187">
        <v>148854</v>
      </c>
      <c r="N14" s="187">
        <v>148834</v>
      </c>
      <c r="O14" s="187">
        <v>228651</v>
      </c>
      <c r="P14" s="187">
        <v>227246</v>
      </c>
      <c r="Q14" s="187">
        <v>225263</v>
      </c>
      <c r="R14" s="187">
        <v>223785</v>
      </c>
      <c r="S14" s="187">
        <v>222249</v>
      </c>
      <c r="T14" s="188">
        <v>220539</v>
      </c>
      <c r="U14" s="18"/>
      <c r="V14" s="148">
        <f>AVERAGE(I14:T14)</f>
        <v>223388.16666666666</v>
      </c>
      <c r="W14" s="132">
        <f>IFERROR(AVERAGE($I14:$K14),0)</f>
        <v>295610.33333333331</v>
      </c>
      <c r="X14" s="132">
        <f>IFERROR(AVERAGE($L14:$N14),0)</f>
        <v>148698</v>
      </c>
      <c r="Y14" s="132">
        <f>IFERROR(AVERAGE($O14:$Q14),0)</f>
        <v>227053.33333333334</v>
      </c>
      <c r="Z14" s="132">
        <f>IFERROR(AVERAGE($R14:$T14),0)</f>
        <v>222191</v>
      </c>
      <c r="AA14" s="133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46"/>
    </row>
    <row r="15" spans="1:39" ht="6" customHeight="1" x14ac:dyDescent="0.25">
      <c r="C15" s="134"/>
      <c r="D15" s="135"/>
      <c r="E15" s="135"/>
      <c r="F15" s="136"/>
      <c r="G15" s="136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8"/>
      <c r="V15" s="134"/>
      <c r="W15" s="135"/>
      <c r="X15" s="135"/>
      <c r="Y15" s="136"/>
      <c r="Z15" s="136"/>
      <c r="AA15" s="135"/>
      <c r="AB15" s="15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49"/>
    </row>
    <row r="16" spans="1:39" x14ac:dyDescent="0.25">
      <c r="A16" s="19" t="s">
        <v>19</v>
      </c>
      <c r="B16" s="13" t="s">
        <v>20</v>
      </c>
      <c r="C16" s="134"/>
      <c r="D16" s="135"/>
      <c r="E16" s="135"/>
      <c r="F16" s="136"/>
      <c r="G16" s="136"/>
      <c r="H16" s="137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8"/>
      <c r="V16" s="134"/>
      <c r="W16" s="135"/>
      <c r="X16" s="135"/>
      <c r="Y16" s="136"/>
      <c r="Z16" s="136"/>
      <c r="AA16" s="135"/>
      <c r="AB16" s="150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49"/>
    </row>
    <row r="17" spans="1:39" x14ac:dyDescent="0.25">
      <c r="A17" s="1" t="s">
        <v>21</v>
      </c>
      <c r="B17" t="s">
        <v>22</v>
      </c>
      <c r="C17" s="75">
        <f>AVERAGE(I17:T17)</f>
        <v>47651049.404166661</v>
      </c>
      <c r="D17" s="76">
        <f>IF(I17=" "," ",IFERROR(AVERAGE($I17:$K17),0))</f>
        <v>56112453.180000007</v>
      </c>
      <c r="E17" s="76">
        <f>IF(L17=" "," ",IFERROR(AVERAGE($L17:$N17),0))</f>
        <v>28635684.083333332</v>
      </c>
      <c r="F17" s="76">
        <f>IF(O17=" "," ",IFERROR(AVERAGE($O17:$Q17),0))</f>
        <v>80990147.403333336</v>
      </c>
      <c r="G17" s="76">
        <f>IF(R17&lt;D171," ",IFERROR(AVERAGE($R17:$T17),0))</f>
        <v>24865912.949999999</v>
      </c>
      <c r="H17" s="103">
        <f>IFERROR((E17-D17)/D17,0)</f>
        <v>-0.48967328176733749</v>
      </c>
      <c r="I17" s="189">
        <v>55789255.299999997</v>
      </c>
      <c r="J17" s="189">
        <v>53691464.380000003</v>
      </c>
      <c r="K17" s="189">
        <v>58856639.859999999</v>
      </c>
      <c r="L17" s="189">
        <v>29895603.559999999</v>
      </c>
      <c r="M17" s="189">
        <v>28743535.539999999</v>
      </c>
      <c r="N17" s="189">
        <v>27267913.149999999</v>
      </c>
      <c r="O17" s="189">
        <v>59637866.579999998</v>
      </c>
      <c r="P17" s="189">
        <v>81477390.969999999</v>
      </c>
      <c r="Q17" s="189">
        <v>101855184.66</v>
      </c>
      <c r="R17" s="189">
        <v>19980458.649999999</v>
      </c>
      <c r="S17" s="189">
        <v>28512163.77</v>
      </c>
      <c r="T17" s="190">
        <v>26105116.43</v>
      </c>
      <c r="U17" s="24"/>
      <c r="V17" s="78">
        <f>AVERAGE(I17:T17)/V$14</f>
        <v>213.31053526783347</v>
      </c>
      <c r="W17" s="79">
        <f>IFERROR(AVERAGE($I17:$K17)/W$14,"")</f>
        <v>189.8189841581993</v>
      </c>
      <c r="X17" s="79">
        <f>IFERROR(AVERAGE($L17:$N17)/X$14,0)</f>
        <v>192.57612128833833</v>
      </c>
      <c r="Y17" s="79">
        <f>IFERROR(AVERAGE($O17:$Q17)/Y$14,0)</f>
        <v>356.70098392448176</v>
      </c>
      <c r="Z17" s="79">
        <f>IFERROR(AVERAGE($R17:$T17)/Z$14,0)</f>
        <v>111.91233195764005</v>
      </c>
      <c r="AA17" s="79">
        <f>IFERROR((Z17-Y17)/Y17,0)</f>
        <v>-0.68625729392063206</v>
      </c>
      <c r="AB17" s="105">
        <f>IFERROR(I17/I$14,0)</f>
        <v>188.48358153991688</v>
      </c>
      <c r="AC17" s="79">
        <f t="shared" ref="AB17:AM38" si="0">IFERROR(J17/J$14,0)</f>
        <v>181.45935569998008</v>
      </c>
      <c r="AD17" s="79">
        <f t="shared" si="0"/>
        <v>199.54514893847855</v>
      </c>
      <c r="AE17" s="79">
        <f t="shared" si="0"/>
        <v>201.44470951309245</v>
      </c>
      <c r="AF17" s="79">
        <f t="shared" si="0"/>
        <v>193.09884544587314</v>
      </c>
      <c r="AG17" s="79">
        <f t="shared" si="0"/>
        <v>183.21024194740448</v>
      </c>
      <c r="AH17" s="79">
        <f t="shared" si="0"/>
        <v>260.82486663080414</v>
      </c>
      <c r="AI17" s="79">
        <f t="shared" si="0"/>
        <v>358.54268488774278</v>
      </c>
      <c r="AJ17" s="79">
        <f t="shared" si="0"/>
        <v>452.16118341671734</v>
      </c>
      <c r="AK17" s="79">
        <f t="shared" si="0"/>
        <v>89.284172978528488</v>
      </c>
      <c r="AL17" s="79">
        <f t="shared" si="0"/>
        <v>128.28927810698809</v>
      </c>
      <c r="AM17" s="85">
        <f t="shared" si="0"/>
        <v>118.36961458064107</v>
      </c>
    </row>
    <row r="18" spans="1:39" x14ac:dyDescent="0.25">
      <c r="A18" s="1" t="s">
        <v>23</v>
      </c>
      <c r="B18" t="s">
        <v>24</v>
      </c>
      <c r="C18" s="75">
        <f t="shared" ref="C18:C50" si="1">AVERAGE(I18:T18)</f>
        <v>7352586.0150000006</v>
      </c>
      <c r="D18" s="76">
        <f t="shared" ref="D18:D50" si="2">IF(I18=" "," ",IFERROR(AVERAGE($I18:$K18),0))</f>
        <v>14775.37</v>
      </c>
      <c r="E18" s="76">
        <f t="shared" ref="E18:E50" si="3">IF(L18=" "," ",IFERROR(AVERAGE($L18:$N18),0))</f>
        <v>-474.45666666666631</v>
      </c>
      <c r="F18" s="76">
        <f t="shared" ref="F18:F50" si="4">IF(O18=" "," ",IFERROR(AVERAGE($O18:$Q18),0))</f>
        <v>26009.14</v>
      </c>
      <c r="G18" s="76">
        <f t="shared" ref="G18:G50" si="5">IF(R18&lt;D172," ",IFERROR(AVERAGE($R18:$T18),0))</f>
        <v>29370034.006666671</v>
      </c>
      <c r="H18" s="103">
        <f t="shared" ref="H18:H50" si="6">IFERROR((E18-D18)/D18,0)</f>
        <v>-1.0321113221981355</v>
      </c>
      <c r="I18" s="189">
        <v>15221.62</v>
      </c>
      <c r="J18" s="189">
        <v>22334.03</v>
      </c>
      <c r="K18" s="189">
        <v>6770.46</v>
      </c>
      <c r="L18" s="189">
        <v>2480.73</v>
      </c>
      <c r="M18" s="189">
        <v>4235.05</v>
      </c>
      <c r="N18" s="189">
        <v>-8139.15</v>
      </c>
      <c r="O18" s="189">
        <v>30381.56</v>
      </c>
      <c r="P18" s="189">
        <v>33368.949999999997</v>
      </c>
      <c r="Q18" s="189">
        <v>14276.91</v>
      </c>
      <c r="R18" s="189">
        <v>25992386.739999998</v>
      </c>
      <c r="S18" s="189">
        <v>34099867.18</v>
      </c>
      <c r="T18" s="190">
        <v>28017848.100000001</v>
      </c>
      <c r="U18" s="24"/>
      <c r="V18" s="78">
        <f t="shared" ref="V18:V50" si="7">AVERAGE(I18:T18)/V$14</f>
        <v>32.913945822257077</v>
      </c>
      <c r="W18" s="79">
        <f t="shared" ref="W18:W81" si="8">IFERROR(AVERAGE($I18:$K18)/W$14,"")</f>
        <v>4.9982589692962924E-2</v>
      </c>
      <c r="X18" s="79">
        <f t="shared" ref="X18:X81" si="9">IFERROR(AVERAGE($L18:$N18)/X$14,0)</f>
        <v>-3.1907400682367371E-3</v>
      </c>
      <c r="Y18" s="79">
        <f t="shared" ref="Y18:Y81" si="10">IFERROR(AVERAGE($O18:$Q18)/Y$14,0)</f>
        <v>0.11455079570145046</v>
      </c>
      <c r="Z18" s="79">
        <f t="shared" ref="Z18:Z81" si="11">IFERROR(AVERAGE($R18:$T18)/Z$14,0)</f>
        <v>132.18372484334051</v>
      </c>
      <c r="AA18" s="79">
        <f t="shared" ref="AA18:AA81" si="12">IFERROR((Z18-Y18)/Y18,0)</f>
        <v>1152.9310926119283</v>
      </c>
      <c r="AB18" s="105">
        <f t="shared" si="0"/>
        <v>5.1426129261123686E-2</v>
      </c>
      <c r="AC18" s="79">
        <f t="shared" si="0"/>
        <v>7.5481619672374919E-2</v>
      </c>
      <c r="AD18" s="79">
        <f t="shared" si="0"/>
        <v>2.2954291177607358E-2</v>
      </c>
      <c r="AE18" s="79">
        <f t="shared" si="0"/>
        <v>1.6715833591633762E-2</v>
      </c>
      <c r="AF18" s="79">
        <f t="shared" si="0"/>
        <v>2.8451032555389846E-2</v>
      </c>
      <c r="AG18" s="79">
        <f t="shared" si="0"/>
        <v>-5.4686093231385298E-2</v>
      </c>
      <c r="AH18" s="79">
        <f t="shared" si="0"/>
        <v>0.13287306856300651</v>
      </c>
      <c r="AI18" s="79">
        <f t="shared" si="0"/>
        <v>0.1468406484602589</v>
      </c>
      <c r="AJ18" s="79">
        <f t="shared" si="0"/>
        <v>6.337885049919427E-2</v>
      </c>
      <c r="AK18" s="79">
        <f t="shared" si="0"/>
        <v>116.14892302879996</v>
      </c>
      <c r="AL18" s="79">
        <f t="shared" si="0"/>
        <v>153.43091388487687</v>
      </c>
      <c r="AM18" s="85">
        <f t="shared" si="0"/>
        <v>127.04260062846028</v>
      </c>
    </row>
    <row r="19" spans="1:39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>
        <v>0</v>
      </c>
      <c r="S19" s="189">
        <v>0</v>
      </c>
      <c r="T19" s="190">
        <v>0</v>
      </c>
      <c r="U19" s="24"/>
      <c r="V19" s="78">
        <f t="shared" si="7"/>
        <v>0</v>
      </c>
      <c r="W19" s="79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79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25">
      <c r="A20" s="1" t="s">
        <v>27</v>
      </c>
      <c r="B20" t="s">
        <v>168</v>
      </c>
      <c r="C20" s="75">
        <f t="shared" si="1"/>
        <v>1157.0325000000003</v>
      </c>
      <c r="D20" s="76">
        <f t="shared" si="2"/>
        <v>2208.8133333333335</v>
      </c>
      <c r="E20" s="76">
        <f t="shared" si="3"/>
        <v>1487.3533333333332</v>
      </c>
      <c r="F20" s="76">
        <f t="shared" si="4"/>
        <v>931.96333333333348</v>
      </c>
      <c r="G20" s="76">
        <f t="shared" si="5"/>
        <v>0</v>
      </c>
      <c r="H20" s="103">
        <f t="shared" si="6"/>
        <v>-0.32662787258316694</v>
      </c>
      <c r="I20" s="189">
        <v>1456.76</v>
      </c>
      <c r="J20" s="189">
        <v>2503.38</v>
      </c>
      <c r="K20" s="189">
        <v>2666.3</v>
      </c>
      <c r="L20" s="189">
        <v>1600.1</v>
      </c>
      <c r="M20" s="189">
        <v>1407.63</v>
      </c>
      <c r="N20" s="189">
        <v>1454.33</v>
      </c>
      <c r="O20" s="189">
        <v>868.28</v>
      </c>
      <c r="P20" s="189">
        <v>649.69000000000005</v>
      </c>
      <c r="Q20" s="189">
        <v>1277.92</v>
      </c>
      <c r="R20" s="189">
        <v>0</v>
      </c>
      <c r="S20" s="189">
        <v>0</v>
      </c>
      <c r="T20" s="190">
        <v>0</v>
      </c>
      <c r="U20" s="24"/>
      <c r="V20" s="78">
        <f t="shared" si="7"/>
        <v>5.1794708612586922E-3</v>
      </c>
      <c r="W20" s="79">
        <f t="shared" si="8"/>
        <v>7.472043715206168E-3</v>
      </c>
      <c r="X20" s="79">
        <f t="shared" si="9"/>
        <v>1.0002510681605221E-2</v>
      </c>
      <c r="Y20" s="79">
        <f t="shared" si="10"/>
        <v>4.1046009748076815E-3</v>
      </c>
      <c r="Z20" s="79">
        <f t="shared" si="11"/>
        <v>0</v>
      </c>
      <c r="AA20" s="79">
        <f t="shared" si="12"/>
        <v>-1</v>
      </c>
      <c r="AB20" s="105">
        <f t="shared" si="0"/>
        <v>4.9216527585391398E-3</v>
      </c>
      <c r="AC20" s="79">
        <f t="shared" si="0"/>
        <v>8.4605947540784161E-3</v>
      </c>
      <c r="AD20" s="79">
        <f t="shared" si="0"/>
        <v>9.0397146673718617E-3</v>
      </c>
      <c r="AE20" s="79">
        <f t="shared" si="0"/>
        <v>1.0781909087233669E-2</v>
      </c>
      <c r="AF20" s="79">
        <f t="shared" si="0"/>
        <v>9.4564472570438148E-3</v>
      </c>
      <c r="AG20" s="79">
        <f t="shared" si="0"/>
        <v>9.7714903852614311E-3</v>
      </c>
      <c r="AH20" s="79">
        <f t="shared" si="0"/>
        <v>3.7974030290705047E-3</v>
      </c>
      <c r="AI20" s="79">
        <f t="shared" si="0"/>
        <v>2.8589722151324999E-3</v>
      </c>
      <c r="AJ20" s="79">
        <f t="shared" si="0"/>
        <v>5.6730133222056001E-3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25">
      <c r="A21" s="1" t="s">
        <v>28</v>
      </c>
      <c r="B21" t="s">
        <v>29</v>
      </c>
      <c r="C21" s="75">
        <f t="shared" si="1"/>
        <v>31139.291666666668</v>
      </c>
      <c r="D21" s="76">
        <f t="shared" si="2"/>
        <v>286.84000000000003</v>
      </c>
      <c r="E21" s="76">
        <f t="shared" si="3"/>
        <v>-56.603333333333353</v>
      </c>
      <c r="F21" s="76">
        <f t="shared" si="4"/>
        <v>122884.07666666666</v>
      </c>
      <c r="G21" s="76">
        <f t="shared" si="5"/>
        <v>1442.8533333333332</v>
      </c>
      <c r="H21" s="106">
        <f t="shared" si="6"/>
        <v>-1.1973341700367219</v>
      </c>
      <c r="I21" s="189">
        <v>816.94</v>
      </c>
      <c r="J21" s="189">
        <v>43.58</v>
      </c>
      <c r="K21" s="189">
        <v>0</v>
      </c>
      <c r="L21" s="189">
        <v>-705.82</v>
      </c>
      <c r="M21" s="189">
        <v>58.26</v>
      </c>
      <c r="N21" s="189">
        <v>477.75</v>
      </c>
      <c r="O21" s="189">
        <v>78454.62</v>
      </c>
      <c r="P21" s="189">
        <v>117134.85</v>
      </c>
      <c r="Q21" s="189">
        <v>173062.76</v>
      </c>
      <c r="R21" s="189">
        <v>805.22</v>
      </c>
      <c r="S21" s="189">
        <v>2436.02</v>
      </c>
      <c r="T21" s="190">
        <v>1087.32</v>
      </c>
      <c r="U21" s="24"/>
      <c r="V21" s="78">
        <f t="shared" si="7"/>
        <v>0.13939543947791924</v>
      </c>
      <c r="W21" s="79">
        <f t="shared" si="8"/>
        <v>9.7033143857172348E-4</v>
      </c>
      <c r="X21" s="79">
        <f t="shared" si="9"/>
        <v>-3.8065968159177227E-4</v>
      </c>
      <c r="Y21" s="79">
        <f t="shared" si="10"/>
        <v>0.54121238769158486</v>
      </c>
      <c r="Z21" s="79">
        <f t="shared" si="11"/>
        <v>6.4937523722082948E-3</v>
      </c>
      <c r="AA21" s="79">
        <f t="shared" si="12"/>
        <v>-0.9880014712894768</v>
      </c>
      <c r="AB21" s="105">
        <f t="shared" si="0"/>
        <v>2.7600256765431268E-3</v>
      </c>
      <c r="AC21" s="79">
        <f t="shared" si="0"/>
        <v>1.4728595713904295E-4</v>
      </c>
      <c r="AD21" s="79">
        <f t="shared" si="0"/>
        <v>0</v>
      </c>
      <c r="AE21" s="79">
        <f t="shared" si="0"/>
        <v>-4.7560071695214486E-3</v>
      </c>
      <c r="AF21" s="79">
        <f t="shared" si="0"/>
        <v>3.9139022129066063E-4</v>
      </c>
      <c r="AG21" s="79">
        <f t="shared" si="0"/>
        <v>3.209952027090584E-3</v>
      </c>
      <c r="AH21" s="79">
        <f t="shared" si="0"/>
        <v>0.34311951401918206</v>
      </c>
      <c r="AI21" s="79">
        <f t="shared" si="0"/>
        <v>0.51545395738538857</v>
      </c>
      <c r="AJ21" s="79">
        <f t="shared" si="0"/>
        <v>0.76826980018911228</v>
      </c>
      <c r="AK21" s="79">
        <f t="shared" si="0"/>
        <v>3.598185758652278E-3</v>
      </c>
      <c r="AL21" s="79">
        <f t="shared" si="0"/>
        <v>1.0960769227308109E-2</v>
      </c>
      <c r="AM21" s="85">
        <f t="shared" si="0"/>
        <v>4.9302844394868931E-3</v>
      </c>
    </row>
    <row r="22" spans="1:39" x14ac:dyDescent="0.25">
      <c r="A22" s="1" t="s">
        <v>30</v>
      </c>
      <c r="B22" t="s">
        <v>31</v>
      </c>
      <c r="C22" s="75">
        <f t="shared" si="1"/>
        <v>108426.71750000001</v>
      </c>
      <c r="D22" s="76">
        <f t="shared" si="2"/>
        <v>145534.89333333331</v>
      </c>
      <c r="E22" s="76">
        <f t="shared" si="3"/>
        <v>93096.246666666659</v>
      </c>
      <c r="F22" s="76">
        <f t="shared" si="4"/>
        <v>92411.029999999984</v>
      </c>
      <c r="G22" s="76">
        <f t="shared" si="5"/>
        <v>102664.7</v>
      </c>
      <c r="H22" s="106">
        <f t="shared" si="6"/>
        <v>-0.36031665991303619</v>
      </c>
      <c r="I22" s="189">
        <v>142054.46</v>
      </c>
      <c r="J22" s="189">
        <v>163842.85999999999</v>
      </c>
      <c r="K22" s="189">
        <v>130707.36</v>
      </c>
      <c r="L22" s="189">
        <v>94752.65</v>
      </c>
      <c r="M22" s="189">
        <v>91391.05</v>
      </c>
      <c r="N22" s="189">
        <v>93145.04</v>
      </c>
      <c r="O22" s="189">
        <v>54102.47</v>
      </c>
      <c r="P22" s="189">
        <v>83887.35</v>
      </c>
      <c r="Q22" s="189">
        <v>139243.26999999999</v>
      </c>
      <c r="R22" s="189">
        <v>94911.6</v>
      </c>
      <c r="S22" s="189">
        <v>146405.85999999999</v>
      </c>
      <c r="T22" s="190">
        <v>66676.639999999999</v>
      </c>
      <c r="U22" s="24"/>
      <c r="V22" s="78">
        <f t="shared" si="7"/>
        <v>0.48537359484126669</v>
      </c>
      <c r="W22" s="79">
        <f t="shared" si="8"/>
        <v>0.4923200474498523</v>
      </c>
      <c r="X22" s="79">
        <f t="shared" si="9"/>
        <v>0.62607598398543796</v>
      </c>
      <c r="Y22" s="79">
        <f t="shared" si="10"/>
        <v>0.40700142404134115</v>
      </c>
      <c r="Z22" s="79">
        <f t="shared" si="11"/>
        <v>0.46205606887767731</v>
      </c>
      <c r="AA22" s="79">
        <f t="shared" si="12"/>
        <v>0.13526892434347842</v>
      </c>
      <c r="AB22" s="105">
        <f t="shared" si="0"/>
        <v>0.4799299300652049</v>
      </c>
      <c r="AC22" s="79">
        <f t="shared" si="0"/>
        <v>0.5537345675883022</v>
      </c>
      <c r="AD22" s="79">
        <f t="shared" si="0"/>
        <v>0.44314489717040623</v>
      </c>
      <c r="AE22" s="79">
        <f t="shared" si="0"/>
        <v>0.63846913197579613</v>
      </c>
      <c r="AF22" s="79">
        <f t="shared" si="0"/>
        <v>0.61396435433377672</v>
      </c>
      <c r="AG22" s="79">
        <f t="shared" si="0"/>
        <v>0.62583173199672115</v>
      </c>
      <c r="AH22" s="79">
        <f t="shared" si="0"/>
        <v>0.23661593432786213</v>
      </c>
      <c r="AI22" s="79">
        <f t="shared" si="0"/>
        <v>0.36914775177560882</v>
      </c>
      <c r="AJ22" s="79">
        <f t="shared" si="0"/>
        <v>0.61813644495545206</v>
      </c>
      <c r="AK22" s="79">
        <f t="shared" si="0"/>
        <v>0.42411957906025877</v>
      </c>
      <c r="AL22" s="79">
        <f t="shared" si="0"/>
        <v>0.65874699098758593</v>
      </c>
      <c r="AM22" s="85">
        <f t="shared" si="0"/>
        <v>0.30233491581987765</v>
      </c>
    </row>
    <row r="23" spans="1:39" x14ac:dyDescent="0.25">
      <c r="A23" s="1" t="s">
        <v>32</v>
      </c>
      <c r="B23" t="s">
        <v>33</v>
      </c>
      <c r="C23" s="75">
        <f t="shared" si="1"/>
        <v>1701107.6974999998</v>
      </c>
      <c r="D23" s="76">
        <f t="shared" si="2"/>
        <v>1211483.9266666668</v>
      </c>
      <c r="E23" s="76">
        <f t="shared" si="3"/>
        <v>675377.41</v>
      </c>
      <c r="F23" s="76">
        <f t="shared" si="4"/>
        <v>4631773.67</v>
      </c>
      <c r="G23" s="76">
        <f t="shared" si="5"/>
        <v>285795.78333333338</v>
      </c>
      <c r="H23" s="106">
        <f t="shared" si="6"/>
        <v>-0.44252053606830355</v>
      </c>
      <c r="I23" s="189">
        <v>1037943.42</v>
      </c>
      <c r="J23" s="189">
        <v>1377343.84</v>
      </c>
      <c r="K23" s="189">
        <v>1219164.52</v>
      </c>
      <c r="L23" s="189">
        <v>714244.78</v>
      </c>
      <c r="M23" s="189">
        <v>737825.03</v>
      </c>
      <c r="N23" s="189">
        <v>574062.42000000004</v>
      </c>
      <c r="O23" s="189">
        <v>3653131.98</v>
      </c>
      <c r="P23" s="189">
        <v>4536605.26</v>
      </c>
      <c r="Q23" s="189">
        <v>5705583.7699999996</v>
      </c>
      <c r="R23" s="189">
        <v>256719.7</v>
      </c>
      <c r="S23" s="189">
        <v>285622.84000000003</v>
      </c>
      <c r="T23" s="190">
        <v>315044.81</v>
      </c>
      <c r="U23" s="24"/>
      <c r="V23" s="78">
        <f t="shared" si="7"/>
        <v>7.615030477591695</v>
      </c>
      <c r="W23" s="79">
        <f t="shared" si="8"/>
        <v>4.0982462047447603</v>
      </c>
      <c r="X23" s="79">
        <f t="shared" si="9"/>
        <v>4.5419401067936356</v>
      </c>
      <c r="Y23" s="79">
        <f t="shared" si="10"/>
        <v>20.399496461917902</v>
      </c>
      <c r="Z23" s="79">
        <f t="shared" si="11"/>
        <v>1.2862617447751412</v>
      </c>
      <c r="AA23" s="79">
        <f t="shared" si="12"/>
        <v>-0.93694639732032814</v>
      </c>
      <c r="AB23" s="105">
        <f t="shared" si="0"/>
        <v>3.5066840771647692</v>
      </c>
      <c r="AC23" s="79">
        <f t="shared" si="0"/>
        <v>4.6549657132621576</v>
      </c>
      <c r="AD23" s="79">
        <f t="shared" si="0"/>
        <v>4.1334056157909371</v>
      </c>
      <c r="AE23" s="79">
        <f t="shared" si="0"/>
        <v>4.8127756290176951</v>
      </c>
      <c r="AF23" s="79">
        <f t="shared" si="0"/>
        <v>4.9567027422843859</v>
      </c>
      <c r="AG23" s="79">
        <f t="shared" si="0"/>
        <v>3.8570650523401913</v>
      </c>
      <c r="AH23" s="79">
        <f t="shared" si="0"/>
        <v>15.97689045750948</v>
      </c>
      <c r="AI23" s="79">
        <f t="shared" si="0"/>
        <v>19.963410841114914</v>
      </c>
      <c r="AJ23" s="79">
        <f t="shared" si="0"/>
        <v>25.328543835427919</v>
      </c>
      <c r="AK23" s="79">
        <f t="shared" si="0"/>
        <v>1.1471711687557253</v>
      </c>
      <c r="AL23" s="79">
        <f t="shared" si="0"/>
        <v>1.2851479196756792</v>
      </c>
      <c r="AM23" s="85">
        <f t="shared" si="0"/>
        <v>1.4285219847736681</v>
      </c>
    </row>
    <row r="24" spans="1:39" x14ac:dyDescent="0.25">
      <c r="A24" s="1" t="s">
        <v>34</v>
      </c>
      <c r="B24" t="s">
        <v>35</v>
      </c>
      <c r="C24" s="75">
        <f t="shared" si="1"/>
        <v>3237229.9558333331</v>
      </c>
      <c r="D24" s="76">
        <f t="shared" si="2"/>
        <v>5481920.6200000001</v>
      </c>
      <c r="E24" s="76">
        <f t="shared" si="3"/>
        <v>2857807.3766666665</v>
      </c>
      <c r="F24" s="76">
        <f t="shared" si="4"/>
        <v>699635.58333333337</v>
      </c>
      <c r="G24" s="76">
        <f t="shared" si="5"/>
        <v>3909556.2433333336</v>
      </c>
      <c r="H24" s="106">
        <f t="shared" si="6"/>
        <v>-0.47868501301526206</v>
      </c>
      <c r="I24" s="189">
        <v>5154027.88</v>
      </c>
      <c r="J24" s="189">
        <v>5535212.1600000001</v>
      </c>
      <c r="K24" s="189">
        <v>5756521.8200000003</v>
      </c>
      <c r="L24" s="189">
        <v>2879774.71</v>
      </c>
      <c r="M24" s="189">
        <v>2879191.87</v>
      </c>
      <c r="N24" s="189">
        <v>2814455.55</v>
      </c>
      <c r="O24" s="189">
        <v>651445.82999999996</v>
      </c>
      <c r="P24" s="189">
        <v>587375.99</v>
      </c>
      <c r="Q24" s="189">
        <v>860084.93</v>
      </c>
      <c r="R24" s="189">
        <v>3468891.34</v>
      </c>
      <c r="S24" s="189">
        <v>4196208.26</v>
      </c>
      <c r="T24" s="190">
        <v>4063569.13</v>
      </c>
      <c r="U24" s="24"/>
      <c r="V24" s="78">
        <f t="shared" si="7"/>
        <v>14.491501515672644</v>
      </c>
      <c r="W24" s="79">
        <f t="shared" si="8"/>
        <v>18.544414730653305</v>
      </c>
      <c r="X24" s="79">
        <f t="shared" si="9"/>
        <v>19.218868960353646</v>
      </c>
      <c r="Y24" s="79">
        <f t="shared" si="10"/>
        <v>3.0813711169181985</v>
      </c>
      <c r="Z24" s="79">
        <f t="shared" si="11"/>
        <v>17.595475259273929</v>
      </c>
      <c r="AA24" s="79">
        <f t="shared" si="12"/>
        <v>4.7102746120603163</v>
      </c>
      <c r="AB24" s="105">
        <f t="shared" si="0"/>
        <v>17.41284462312916</v>
      </c>
      <c r="AC24" s="79">
        <f t="shared" si="0"/>
        <v>18.707182674466942</v>
      </c>
      <c r="AD24" s="79">
        <f t="shared" si="0"/>
        <v>19.516676566515457</v>
      </c>
      <c r="AE24" s="79">
        <f t="shared" si="0"/>
        <v>19.404705402746519</v>
      </c>
      <c r="AF24" s="79">
        <f t="shared" si="0"/>
        <v>19.342388313380898</v>
      </c>
      <c r="AG24" s="79">
        <f t="shared" si="0"/>
        <v>18.910030974105378</v>
      </c>
      <c r="AH24" s="79">
        <f t="shared" si="0"/>
        <v>2.8490836689977299</v>
      </c>
      <c r="AI24" s="79">
        <f t="shared" si="0"/>
        <v>2.5847583235788529</v>
      </c>
      <c r="AJ24" s="79">
        <f t="shared" si="0"/>
        <v>3.8181367113107791</v>
      </c>
      <c r="AK24" s="79">
        <f t="shared" si="0"/>
        <v>15.501000245771611</v>
      </c>
      <c r="AL24" s="79">
        <f t="shared" si="0"/>
        <v>18.880662050222949</v>
      </c>
      <c r="AM24" s="85">
        <f t="shared" si="0"/>
        <v>18.42562598905409</v>
      </c>
    </row>
    <row r="25" spans="1:39" x14ac:dyDescent="0.25">
      <c r="A25" s="1" t="s">
        <v>36</v>
      </c>
      <c r="B25" t="s">
        <v>37</v>
      </c>
      <c r="C25" s="75">
        <f t="shared" si="1"/>
        <v>842638.30000000016</v>
      </c>
      <c r="D25" s="76">
        <f t="shared" si="2"/>
        <v>2199213.5266666668</v>
      </c>
      <c r="E25" s="76">
        <f t="shared" si="3"/>
        <v>1086379.0133333334</v>
      </c>
      <c r="F25" s="76">
        <f t="shared" si="4"/>
        <v>10192.370000000001</v>
      </c>
      <c r="G25" s="76">
        <f t="shared" si="5"/>
        <v>74768.289999999994</v>
      </c>
      <c r="H25" s="106">
        <f t="shared" si="6"/>
        <v>-0.50601476384153077</v>
      </c>
      <c r="I25" s="189">
        <v>2247781.14</v>
      </c>
      <c r="J25" s="189">
        <v>1811118.28</v>
      </c>
      <c r="K25" s="189">
        <v>2538741.16</v>
      </c>
      <c r="L25" s="189">
        <v>1165360.1100000001</v>
      </c>
      <c r="M25" s="189">
        <v>1062347.3600000001</v>
      </c>
      <c r="N25" s="189">
        <v>1031429.57</v>
      </c>
      <c r="O25" s="189">
        <v>9866.9599999999991</v>
      </c>
      <c r="P25" s="189">
        <v>8301.07</v>
      </c>
      <c r="Q25" s="189">
        <v>12409.08</v>
      </c>
      <c r="R25" s="189">
        <v>55331.03</v>
      </c>
      <c r="S25" s="189">
        <v>79393.16</v>
      </c>
      <c r="T25" s="190">
        <v>89580.68</v>
      </c>
      <c r="U25" s="24"/>
      <c r="V25" s="78">
        <f t="shared" si="7"/>
        <v>3.7720811830528187</v>
      </c>
      <c r="W25" s="79">
        <f t="shared" si="8"/>
        <v>7.4395691851096784</v>
      </c>
      <c r="X25" s="79">
        <f t="shared" si="9"/>
        <v>7.3059423350235608</v>
      </c>
      <c r="Y25" s="79">
        <f t="shared" si="10"/>
        <v>4.4889761583181635E-2</v>
      </c>
      <c r="Z25" s="79">
        <f t="shared" si="11"/>
        <v>0.33650458389403709</v>
      </c>
      <c r="AA25" s="79">
        <f t="shared" si="12"/>
        <v>6.4962435091237296</v>
      </c>
      <c r="AB25" s="105">
        <f t="shared" si="0"/>
        <v>7.5941117605324511</v>
      </c>
      <c r="AC25" s="79">
        <f t="shared" si="0"/>
        <v>6.1209795631440382</v>
      </c>
      <c r="AD25" s="79">
        <f t="shared" si="0"/>
        <v>8.607244383870027</v>
      </c>
      <c r="AE25" s="79">
        <f t="shared" si="0"/>
        <v>7.8525134428527155</v>
      </c>
      <c r="AF25" s="79">
        <f t="shared" si="0"/>
        <v>7.136841200102114</v>
      </c>
      <c r="AG25" s="79">
        <f t="shared" si="0"/>
        <v>6.9300668530040177</v>
      </c>
      <c r="AH25" s="79">
        <f t="shared" si="0"/>
        <v>4.3152927387153345E-2</v>
      </c>
      <c r="AI25" s="79">
        <f t="shared" si="0"/>
        <v>3.6529003810848157E-2</v>
      </c>
      <c r="AJ25" s="79">
        <f t="shared" si="0"/>
        <v>5.5087075995614014E-2</v>
      </c>
      <c r="AK25" s="79">
        <f t="shared" si="0"/>
        <v>0.24725084344348369</v>
      </c>
      <c r="AL25" s="79">
        <f t="shared" si="0"/>
        <v>0.35722617424600339</v>
      </c>
      <c r="AM25" s="85">
        <f t="shared" si="0"/>
        <v>0.40618974421757598</v>
      </c>
    </row>
    <row r="26" spans="1:39" x14ac:dyDescent="0.25">
      <c r="A26" s="1" t="s">
        <v>38</v>
      </c>
      <c r="B26" t="s">
        <v>39</v>
      </c>
      <c r="C26" s="75">
        <f t="shared" si="1"/>
        <v>156243.83083333334</v>
      </c>
      <c r="D26" s="76">
        <f t="shared" si="2"/>
        <v>215740.89333333334</v>
      </c>
      <c r="E26" s="76">
        <f t="shared" si="3"/>
        <v>68826.753333333341</v>
      </c>
      <c r="F26" s="76">
        <f t="shared" si="4"/>
        <v>65415.966666666674</v>
      </c>
      <c r="G26" s="76">
        <f t="shared" si="5"/>
        <v>274991.71000000002</v>
      </c>
      <c r="H26" s="106">
        <f t="shared" si="6"/>
        <v>-0.68097493122459807</v>
      </c>
      <c r="I26" s="189">
        <v>244480.62</v>
      </c>
      <c r="J26" s="189">
        <v>262813.90000000002</v>
      </c>
      <c r="K26" s="189">
        <v>139928.16</v>
      </c>
      <c r="L26" s="189">
        <v>133281.67000000001</v>
      </c>
      <c r="M26" s="189">
        <v>103198.72</v>
      </c>
      <c r="N26" s="189">
        <v>-30000.13</v>
      </c>
      <c r="O26" s="189">
        <v>53421.68</v>
      </c>
      <c r="P26" s="189">
        <v>75869.55</v>
      </c>
      <c r="Q26" s="189">
        <v>66956.67</v>
      </c>
      <c r="R26" s="189">
        <v>255605.71</v>
      </c>
      <c r="S26" s="189">
        <v>329170.71000000002</v>
      </c>
      <c r="T26" s="190">
        <v>240198.71</v>
      </c>
      <c r="U26" s="24"/>
      <c r="V26" s="78">
        <f t="shared" si="7"/>
        <v>0.69942751742296116</v>
      </c>
      <c r="W26" s="79">
        <f t="shared" si="8"/>
        <v>0.72981512824878703</v>
      </c>
      <c r="X26" s="79">
        <f t="shared" si="9"/>
        <v>0.4628626701995544</v>
      </c>
      <c r="Y26" s="79">
        <f t="shared" si="10"/>
        <v>0.28810837395032007</v>
      </c>
      <c r="Z26" s="79">
        <f t="shared" si="11"/>
        <v>1.2376365829399032</v>
      </c>
      <c r="AA26" s="79">
        <f t="shared" si="12"/>
        <v>3.2957327687855225</v>
      </c>
      <c r="AB26" s="105">
        <f t="shared" si="0"/>
        <v>0.82597594513328154</v>
      </c>
      <c r="AC26" s="79">
        <f t="shared" si="0"/>
        <v>0.88822388276605602</v>
      </c>
      <c r="AD26" s="79">
        <f t="shared" si="0"/>
        <v>0.47440672104802784</v>
      </c>
      <c r="AE26" s="79">
        <f t="shared" si="0"/>
        <v>0.89808815007479492</v>
      </c>
      <c r="AF26" s="79">
        <f t="shared" si="0"/>
        <v>0.69328818842624318</v>
      </c>
      <c r="AG26" s="79">
        <f t="shared" si="0"/>
        <v>-0.20156771974145693</v>
      </c>
      <c r="AH26" s="79">
        <f t="shared" si="0"/>
        <v>0.23363851459210763</v>
      </c>
      <c r="AI26" s="79">
        <f t="shared" si="0"/>
        <v>0.33386528255722875</v>
      </c>
      <c r="AJ26" s="79">
        <f t="shared" si="0"/>
        <v>0.29723776208254349</v>
      </c>
      <c r="AK26" s="79">
        <f t="shared" si="0"/>
        <v>1.1421932211721071</v>
      </c>
      <c r="AL26" s="79">
        <f t="shared" si="0"/>
        <v>1.4810897236882956</v>
      </c>
      <c r="AM26" s="85">
        <f t="shared" si="0"/>
        <v>1.089143915588626</v>
      </c>
    </row>
    <row r="27" spans="1:39" x14ac:dyDescent="0.25">
      <c r="A27" s="1" t="s">
        <v>40</v>
      </c>
      <c r="B27" t="s">
        <v>41</v>
      </c>
      <c r="C27" s="75">
        <f t="shared" si="1"/>
        <v>387625.15500000003</v>
      </c>
      <c r="D27" s="76">
        <f t="shared" si="2"/>
        <v>224433.55333333332</v>
      </c>
      <c r="E27" s="76">
        <f t="shared" si="3"/>
        <v>83242.246666666659</v>
      </c>
      <c r="F27" s="76">
        <f t="shared" si="4"/>
        <v>1083933.0033333332</v>
      </c>
      <c r="G27" s="76">
        <f t="shared" si="5"/>
        <v>158891.81666666668</v>
      </c>
      <c r="H27" s="106">
        <f t="shared" si="6"/>
        <v>-0.62910070517382233</v>
      </c>
      <c r="I27" s="189">
        <v>230787.8</v>
      </c>
      <c r="J27" s="189">
        <v>230965.8</v>
      </c>
      <c r="K27" s="189">
        <v>211547.06</v>
      </c>
      <c r="L27" s="189">
        <v>85639.6</v>
      </c>
      <c r="M27" s="189">
        <v>70868.52</v>
      </c>
      <c r="N27" s="189">
        <v>93218.62</v>
      </c>
      <c r="O27" s="189">
        <v>908901.85</v>
      </c>
      <c r="P27" s="189">
        <v>983342.38</v>
      </c>
      <c r="Q27" s="189">
        <v>1359554.78</v>
      </c>
      <c r="R27" s="189">
        <v>173288.93</v>
      </c>
      <c r="S27" s="189">
        <v>142324.07999999999</v>
      </c>
      <c r="T27" s="190">
        <v>161062.44</v>
      </c>
      <c r="U27" s="24"/>
      <c r="V27" s="78">
        <f t="shared" si="7"/>
        <v>1.735208989733118</v>
      </c>
      <c r="W27" s="79">
        <f t="shared" si="8"/>
        <v>0.75922093386451306</v>
      </c>
      <c r="X27" s="79">
        <f t="shared" si="9"/>
        <v>0.55980743968759938</v>
      </c>
      <c r="Y27" s="79">
        <f t="shared" si="10"/>
        <v>4.7739136326266944</v>
      </c>
      <c r="Z27" s="79">
        <f t="shared" si="11"/>
        <v>0.71511364846760972</v>
      </c>
      <c r="AA27" s="79">
        <f t="shared" si="12"/>
        <v>-0.85020389904411797</v>
      </c>
      <c r="AB27" s="105">
        <f t="shared" si="0"/>
        <v>0.77971485523159567</v>
      </c>
      <c r="AC27" s="79">
        <f t="shared" si="0"/>
        <v>0.78058785955449206</v>
      </c>
      <c r="AD27" s="79">
        <f t="shared" si="0"/>
        <v>0.71722051574143764</v>
      </c>
      <c r="AE27" s="79">
        <f t="shared" si="0"/>
        <v>0.57706292198428644</v>
      </c>
      <c r="AF27" s="79">
        <f t="shared" si="0"/>
        <v>0.47609415937764521</v>
      </c>
      <c r="AG27" s="79">
        <f t="shared" si="0"/>
        <v>0.62632610828170976</v>
      </c>
      <c r="AH27" s="79">
        <f t="shared" si="0"/>
        <v>3.9750617753694493</v>
      </c>
      <c r="AI27" s="79">
        <f t="shared" si="0"/>
        <v>4.3272153525254566</v>
      </c>
      <c r="AJ27" s="79">
        <f t="shared" si="0"/>
        <v>6.0354109640731055</v>
      </c>
      <c r="AK27" s="79">
        <f t="shared" si="0"/>
        <v>0.77435453672051291</v>
      </c>
      <c r="AL27" s="79">
        <f t="shared" si="0"/>
        <v>0.64038119406611493</v>
      </c>
      <c r="AM27" s="85">
        <f t="shared" si="0"/>
        <v>0.73031273380218464</v>
      </c>
    </row>
    <row r="28" spans="1:39" x14ac:dyDescent="0.25">
      <c r="A28" s="1" t="s">
        <v>42</v>
      </c>
      <c r="B28" t="s">
        <v>43</v>
      </c>
      <c r="C28" s="75">
        <f t="shared" si="1"/>
        <v>1383748.3858333335</v>
      </c>
      <c r="D28" s="76">
        <f t="shared" si="2"/>
        <v>1645108.2400000002</v>
      </c>
      <c r="E28" s="76">
        <f t="shared" si="3"/>
        <v>852559.38666666672</v>
      </c>
      <c r="F28" s="76">
        <f t="shared" si="4"/>
        <v>1174542.1033333333</v>
      </c>
      <c r="G28" s="76">
        <f t="shared" si="5"/>
        <v>1862783.8133333332</v>
      </c>
      <c r="H28" s="106">
        <f t="shared" si="6"/>
        <v>-0.48176091643266794</v>
      </c>
      <c r="I28" s="189">
        <v>1681848.96</v>
      </c>
      <c r="J28" s="189">
        <v>1635240.78</v>
      </c>
      <c r="K28" s="189">
        <v>1618234.98</v>
      </c>
      <c r="L28" s="189">
        <v>761998.22</v>
      </c>
      <c r="M28" s="189">
        <v>863063.69</v>
      </c>
      <c r="N28" s="189">
        <v>932616.25</v>
      </c>
      <c r="O28" s="189">
        <v>869399.14</v>
      </c>
      <c r="P28" s="189">
        <v>1051799.2</v>
      </c>
      <c r="Q28" s="189">
        <v>1602427.97</v>
      </c>
      <c r="R28" s="189">
        <v>1713045.91</v>
      </c>
      <c r="S28" s="189">
        <v>1928979.05</v>
      </c>
      <c r="T28" s="190">
        <v>1946326.48</v>
      </c>
      <c r="U28" s="24"/>
      <c r="V28" s="78">
        <f t="shared" si="7"/>
        <v>6.194367438890005</v>
      </c>
      <c r="W28" s="79">
        <f t="shared" si="8"/>
        <v>5.565124268321699</v>
      </c>
      <c r="X28" s="79">
        <f t="shared" si="9"/>
        <v>5.7334959896344717</v>
      </c>
      <c r="Y28" s="79">
        <f t="shared" si="10"/>
        <v>5.1729789036349754</v>
      </c>
      <c r="Z28" s="79">
        <f t="shared" si="11"/>
        <v>8.3837050705624137</v>
      </c>
      <c r="AA28" s="79">
        <f t="shared" si="12"/>
        <v>0.62067258087430222</v>
      </c>
      <c r="AB28" s="105">
        <f t="shared" si="0"/>
        <v>5.6821141254772121</v>
      </c>
      <c r="AC28" s="79">
        <f t="shared" si="0"/>
        <v>5.5265719007594116</v>
      </c>
      <c r="AD28" s="79">
        <f t="shared" si="0"/>
        <v>5.4863978111841165</v>
      </c>
      <c r="AE28" s="79">
        <f t="shared" si="0"/>
        <v>5.1345512984650217</v>
      </c>
      <c r="AF28" s="79">
        <f t="shared" si="0"/>
        <v>5.7980550740994525</v>
      </c>
      <c r="AG28" s="79">
        <f t="shared" si="0"/>
        <v>6.2661505435585951</v>
      </c>
      <c r="AH28" s="79">
        <f t="shared" si="0"/>
        <v>3.8022975626609985</v>
      </c>
      <c r="AI28" s="79">
        <f t="shared" si="0"/>
        <v>4.6284607869885495</v>
      </c>
      <c r="AJ28" s="79">
        <f t="shared" si="0"/>
        <v>7.1135870959722638</v>
      </c>
      <c r="AK28" s="79">
        <f t="shared" si="0"/>
        <v>7.6548736957347447</v>
      </c>
      <c r="AL28" s="79">
        <f t="shared" si="0"/>
        <v>8.6793598621366126</v>
      </c>
      <c r="AM28" s="85">
        <f t="shared" si="0"/>
        <v>8.8253165199805927</v>
      </c>
    </row>
    <row r="29" spans="1:39" x14ac:dyDescent="0.25">
      <c r="A29" s="1" t="s">
        <v>44</v>
      </c>
      <c r="B29" t="s">
        <v>45</v>
      </c>
      <c r="C29" s="75">
        <f t="shared" si="1"/>
        <v>668002.8241666666</v>
      </c>
      <c r="D29" s="76">
        <f t="shared" si="2"/>
        <v>64312.453333333331</v>
      </c>
      <c r="E29" s="76">
        <f t="shared" si="3"/>
        <v>39164.233333333337</v>
      </c>
      <c r="F29" s="76">
        <f t="shared" si="4"/>
        <v>2475834.7333333334</v>
      </c>
      <c r="G29" s="76">
        <f t="shared" si="5"/>
        <v>92699.876666666663</v>
      </c>
      <c r="H29" s="106">
        <f t="shared" si="6"/>
        <v>-0.3910318872405012</v>
      </c>
      <c r="I29" s="189">
        <v>55273.14</v>
      </c>
      <c r="J29" s="189">
        <v>74248.759999999995</v>
      </c>
      <c r="K29" s="189">
        <v>63415.46</v>
      </c>
      <c r="L29" s="189">
        <v>35566.949999999997</v>
      </c>
      <c r="M29" s="189">
        <v>53692.62</v>
      </c>
      <c r="N29" s="189">
        <v>28233.13</v>
      </c>
      <c r="O29" s="189">
        <v>1412197.5</v>
      </c>
      <c r="P29" s="189">
        <v>2490798.9700000002</v>
      </c>
      <c r="Q29" s="189">
        <v>3524507.73</v>
      </c>
      <c r="R29" s="189">
        <v>98497.83</v>
      </c>
      <c r="S29" s="189">
        <v>85202.01</v>
      </c>
      <c r="T29" s="190">
        <v>94399.79</v>
      </c>
      <c r="U29" s="24"/>
      <c r="V29" s="78">
        <f t="shared" si="7"/>
        <v>2.9903232303412071</v>
      </c>
      <c r="W29" s="79">
        <f t="shared" si="8"/>
        <v>0.21755820443804966</v>
      </c>
      <c r="X29" s="79">
        <f t="shared" si="9"/>
        <v>0.26338103628383258</v>
      </c>
      <c r="Y29" s="79">
        <f t="shared" si="10"/>
        <v>10.904199013447649</v>
      </c>
      <c r="Z29" s="79">
        <f t="shared" si="11"/>
        <v>0.41720806273281397</v>
      </c>
      <c r="AA29" s="79">
        <f t="shared" si="12"/>
        <v>-0.96173877033807897</v>
      </c>
      <c r="AB29" s="105">
        <f t="shared" si="0"/>
        <v>0.18673988986114395</v>
      </c>
      <c r="AC29" s="79">
        <f t="shared" si="0"/>
        <v>0.25093620199603223</v>
      </c>
      <c r="AD29" s="79">
        <f t="shared" si="0"/>
        <v>0.21500118662571113</v>
      </c>
      <c r="AE29" s="79">
        <f t="shared" si="0"/>
        <v>0.23965978464482565</v>
      </c>
      <c r="AF29" s="79">
        <f t="shared" si="0"/>
        <v>0.3607065984118667</v>
      </c>
      <c r="AG29" s="79">
        <f t="shared" si="0"/>
        <v>0.18969543249526319</v>
      </c>
      <c r="AH29" s="79">
        <f t="shared" si="0"/>
        <v>6.1762139680123855</v>
      </c>
      <c r="AI29" s="79">
        <f t="shared" si="0"/>
        <v>10.960804458604333</v>
      </c>
      <c r="AJ29" s="79">
        <f t="shared" si="0"/>
        <v>15.646190142189353</v>
      </c>
      <c r="AK29" s="79">
        <f t="shared" si="0"/>
        <v>0.44014491587908039</v>
      </c>
      <c r="AL29" s="79">
        <f t="shared" si="0"/>
        <v>0.3833628497766019</v>
      </c>
      <c r="AM29" s="85">
        <f t="shared" si="0"/>
        <v>0.42804125347444211</v>
      </c>
    </row>
    <row r="30" spans="1:39" x14ac:dyDescent="0.25">
      <c r="A30" s="1" t="s">
        <v>46</v>
      </c>
      <c r="B30" t="s">
        <v>47</v>
      </c>
      <c r="C30" s="75">
        <f t="shared" si="1"/>
        <v>2322.1816666666673</v>
      </c>
      <c r="D30" s="76">
        <f t="shared" si="2"/>
        <v>19711.22</v>
      </c>
      <c r="E30" s="76">
        <f t="shared" si="3"/>
        <v>-18489.320000000003</v>
      </c>
      <c r="F30" s="76">
        <f t="shared" si="4"/>
        <v>1048.2866666666666</v>
      </c>
      <c r="G30" s="76">
        <f t="shared" si="5"/>
        <v>7018.5400000000009</v>
      </c>
      <c r="H30" s="106">
        <f t="shared" si="6"/>
        <v>-1.9380099253115741</v>
      </c>
      <c r="I30" s="189">
        <v>12874.36</v>
      </c>
      <c r="J30" s="189">
        <v>20311.38</v>
      </c>
      <c r="K30" s="189">
        <v>25947.919999999998</v>
      </c>
      <c r="L30" s="189">
        <v>-4214.04</v>
      </c>
      <c r="M30" s="189">
        <v>-9862.41</v>
      </c>
      <c r="N30" s="189">
        <v>-41391.51</v>
      </c>
      <c r="O30" s="189">
        <v>665.44</v>
      </c>
      <c r="P30" s="189">
        <v>722.13</v>
      </c>
      <c r="Q30" s="189">
        <v>1757.29</v>
      </c>
      <c r="R30" s="189">
        <v>3126.54</v>
      </c>
      <c r="S30" s="189">
        <v>11093.09</v>
      </c>
      <c r="T30" s="190">
        <v>6835.99</v>
      </c>
      <c r="U30" s="24"/>
      <c r="V30" s="78">
        <f t="shared" si="7"/>
        <v>1.0395276085199981E-2</v>
      </c>
      <c r="W30" s="79">
        <f t="shared" si="8"/>
        <v>6.6679739431751942E-2</v>
      </c>
      <c r="X30" s="79">
        <f t="shared" si="9"/>
        <v>-0.12434141683143017</v>
      </c>
      <c r="Y30" s="79">
        <f t="shared" si="10"/>
        <v>4.6169181983674902E-3</v>
      </c>
      <c r="Z30" s="79">
        <f t="shared" si="11"/>
        <v>3.1587868095467417E-2</v>
      </c>
      <c r="AA30" s="79">
        <f t="shared" si="12"/>
        <v>5.8417647309923453</v>
      </c>
      <c r="AB30" s="105">
        <f t="shared" si="0"/>
        <v>4.3495928916517448E-2</v>
      </c>
      <c r="AC30" s="79">
        <f t="shared" si="0"/>
        <v>6.8645732999422074E-2</v>
      </c>
      <c r="AD30" s="79">
        <f t="shared" si="0"/>
        <v>8.7972768635109194E-2</v>
      </c>
      <c r="AE30" s="79">
        <f t="shared" si="0"/>
        <v>-2.8395347896985296E-2</v>
      </c>
      <c r="AF30" s="79">
        <f t="shared" si="0"/>
        <v>-6.625559272844532E-2</v>
      </c>
      <c r="AG30" s="79">
        <f t="shared" si="0"/>
        <v>-0.27810520445597109</v>
      </c>
      <c r="AH30" s="79">
        <f t="shared" si="0"/>
        <v>2.9102868563881199E-3</v>
      </c>
      <c r="AI30" s="79">
        <f t="shared" si="0"/>
        <v>3.1777457028946605E-3</v>
      </c>
      <c r="AJ30" s="79">
        <f t="shared" si="0"/>
        <v>7.8010592063499111E-3</v>
      </c>
      <c r="AK30" s="79">
        <f t="shared" si="0"/>
        <v>1.3971177692874858E-2</v>
      </c>
      <c r="AL30" s="79">
        <f t="shared" si="0"/>
        <v>4.9912890496695152E-2</v>
      </c>
      <c r="AM30" s="85">
        <f t="shared" si="0"/>
        <v>3.0996739805657956E-2</v>
      </c>
    </row>
    <row r="31" spans="1:39" x14ac:dyDescent="0.25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6">
        <f t="shared" si="6"/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90">
        <v>0</v>
      </c>
      <c r="U31" s="24"/>
      <c r="V31" s="78">
        <f t="shared" si="7"/>
        <v>0</v>
      </c>
      <c r="W31" s="79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79">
        <f t="shared" si="12"/>
        <v>0</v>
      </c>
      <c r="AB31" s="105">
        <f t="shared" si="0"/>
        <v>0</v>
      </c>
      <c r="AC31" s="79">
        <f t="shared" si="0"/>
        <v>0</v>
      </c>
      <c r="AD31" s="79">
        <f t="shared" si="0"/>
        <v>0</v>
      </c>
      <c r="AE31" s="79">
        <f t="shared" si="0"/>
        <v>0</v>
      </c>
      <c r="AF31" s="79">
        <f t="shared" si="0"/>
        <v>0</v>
      </c>
      <c r="AG31" s="79">
        <f t="shared" si="0"/>
        <v>0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6">
        <f t="shared" si="6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0">
        <v>0</v>
      </c>
      <c r="U32" s="24"/>
      <c r="V32" s="78">
        <f t="shared" si="7"/>
        <v>0</v>
      </c>
      <c r="W32" s="79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79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25">
      <c r="A33" s="1" t="s">
        <v>52</v>
      </c>
      <c r="B33" t="s">
        <v>53</v>
      </c>
      <c r="C33" s="75">
        <f t="shared" si="1"/>
        <v>59790.52166666666</v>
      </c>
      <c r="D33" s="76">
        <f t="shared" si="2"/>
        <v>76970.853333333333</v>
      </c>
      <c r="E33" s="76">
        <f t="shared" si="3"/>
        <v>34096.980000000003</v>
      </c>
      <c r="F33" s="76">
        <f t="shared" si="4"/>
        <v>60061.856666666667</v>
      </c>
      <c r="G33" s="76">
        <f t="shared" si="5"/>
        <v>68032.396666666667</v>
      </c>
      <c r="H33" s="106">
        <f t="shared" si="6"/>
        <v>-0.55701439540577602</v>
      </c>
      <c r="I33" s="189">
        <v>84909.54</v>
      </c>
      <c r="J33" s="189">
        <v>81056.42</v>
      </c>
      <c r="K33" s="189">
        <v>64946.6</v>
      </c>
      <c r="L33" s="189">
        <v>43671.83</v>
      </c>
      <c r="M33" s="189">
        <v>29432.13</v>
      </c>
      <c r="N33" s="189">
        <v>29186.98</v>
      </c>
      <c r="O33" s="189">
        <v>52679.11</v>
      </c>
      <c r="P33" s="189">
        <v>49213.05</v>
      </c>
      <c r="Q33" s="189">
        <v>78293.41</v>
      </c>
      <c r="R33" s="189">
        <v>60286.97</v>
      </c>
      <c r="S33" s="189">
        <v>65804.73</v>
      </c>
      <c r="T33" s="190">
        <v>78005.490000000005</v>
      </c>
      <c r="U33" s="24"/>
      <c r="V33" s="78">
        <f t="shared" si="7"/>
        <v>0.2676530389180567</v>
      </c>
      <c r="W33" s="79">
        <f t="shared" si="8"/>
        <v>0.2603794409532369</v>
      </c>
      <c r="X33" s="79">
        <f t="shared" si="9"/>
        <v>0.22930355485615142</v>
      </c>
      <c r="Y33" s="79">
        <f t="shared" si="10"/>
        <v>0.26452752657231782</v>
      </c>
      <c r="Z33" s="79">
        <f t="shared" si="11"/>
        <v>0.30618880452703606</v>
      </c>
      <c r="AA33" s="79">
        <f t="shared" si="12"/>
        <v>0.15749316713672398</v>
      </c>
      <c r="AB33" s="105">
        <f t="shared" si="0"/>
        <v>0.28686624548126621</v>
      </c>
      <c r="AC33" s="79">
        <f t="shared" si="0"/>
        <v>0.27394383666737637</v>
      </c>
      <c r="AD33" s="79">
        <f t="shared" si="0"/>
        <v>0.2201923011723862</v>
      </c>
      <c r="AE33" s="79">
        <f t="shared" si="0"/>
        <v>0.29427267091627024</v>
      </c>
      <c r="AF33" s="79">
        <f t="shared" si="0"/>
        <v>0.19772481760651378</v>
      </c>
      <c r="AG33" s="79">
        <f t="shared" si="0"/>
        <v>0.19610425037289866</v>
      </c>
      <c r="AH33" s="79">
        <f t="shared" si="0"/>
        <v>0.23039090141744406</v>
      </c>
      <c r="AI33" s="79">
        <f t="shared" si="0"/>
        <v>0.21656288779560479</v>
      </c>
      <c r="AJ33" s="79">
        <f t="shared" si="0"/>
        <v>0.34756444689096744</v>
      </c>
      <c r="AK33" s="79">
        <f t="shared" si="0"/>
        <v>0.26939683178050361</v>
      </c>
      <c r="AL33" s="79">
        <f t="shared" si="0"/>
        <v>0.29608560668439449</v>
      </c>
      <c r="AM33" s="85">
        <f t="shared" si="0"/>
        <v>0.35370383469590416</v>
      </c>
    </row>
    <row r="34" spans="1:39" x14ac:dyDescent="0.25">
      <c r="A34" s="1" t="s">
        <v>54</v>
      </c>
      <c r="B34" t="s">
        <v>55</v>
      </c>
      <c r="C34" s="75">
        <f t="shared" si="1"/>
        <v>2064285.0649999995</v>
      </c>
      <c r="D34" s="76">
        <f t="shared" si="2"/>
        <v>3001035.5933333333</v>
      </c>
      <c r="E34" s="76">
        <f t="shared" si="3"/>
        <v>1413457.47</v>
      </c>
      <c r="F34" s="76">
        <f t="shared" si="4"/>
        <v>1613436.1733333336</v>
      </c>
      <c r="G34" s="76">
        <f t="shared" si="5"/>
        <v>2229211.0233333334</v>
      </c>
      <c r="H34" s="106">
        <f t="shared" si="6"/>
        <v>-0.5290100946686761</v>
      </c>
      <c r="I34" s="189">
        <v>2711259.36</v>
      </c>
      <c r="J34" s="189">
        <v>3306014</v>
      </c>
      <c r="K34" s="189">
        <v>2985833.42</v>
      </c>
      <c r="L34" s="189">
        <v>1491093.58</v>
      </c>
      <c r="M34" s="189">
        <v>1421837.54</v>
      </c>
      <c r="N34" s="189">
        <v>1327441.29</v>
      </c>
      <c r="O34" s="189">
        <v>1117201.95</v>
      </c>
      <c r="P34" s="189">
        <v>1772652.37</v>
      </c>
      <c r="Q34" s="189">
        <v>1950454.2</v>
      </c>
      <c r="R34" s="189">
        <v>2016873.63</v>
      </c>
      <c r="S34" s="189">
        <v>2348703.7000000002</v>
      </c>
      <c r="T34" s="190">
        <v>2322055.7400000002</v>
      </c>
      <c r="U34" s="24"/>
      <c r="V34" s="78">
        <f t="shared" si="7"/>
        <v>9.2407986322761033</v>
      </c>
      <c r="W34" s="79">
        <f t="shared" si="8"/>
        <v>10.151998272500624</v>
      </c>
      <c r="X34" s="79">
        <f t="shared" si="9"/>
        <v>9.5055580438203613</v>
      </c>
      <c r="Y34" s="79">
        <f t="shared" si="10"/>
        <v>7.1059788008691065</v>
      </c>
      <c r="Z34" s="79">
        <f t="shared" si="11"/>
        <v>10.032859221720653</v>
      </c>
      <c r="AA34" s="79">
        <f t="shared" si="12"/>
        <v>0.4118898328958665</v>
      </c>
      <c r="AB34" s="105">
        <f t="shared" si="0"/>
        <v>9.1599694584276499</v>
      </c>
      <c r="AC34" s="79">
        <f t="shared" si="0"/>
        <v>11.173231672902155</v>
      </c>
      <c r="AD34" s="79">
        <f t="shared" si="0"/>
        <v>10.123047729476461</v>
      </c>
      <c r="AE34" s="79">
        <f t="shared" si="0"/>
        <v>10.047394175437651</v>
      </c>
      <c r="AF34" s="79">
        <f t="shared" si="0"/>
        <v>9.5518933989009369</v>
      </c>
      <c r="AG34" s="79">
        <f t="shared" si="0"/>
        <v>8.9189384817985147</v>
      </c>
      <c r="AH34" s="79">
        <f t="shared" si="0"/>
        <v>4.8860575724575881</v>
      </c>
      <c r="AI34" s="79">
        <f t="shared" si="0"/>
        <v>7.8005877771225904</v>
      </c>
      <c r="AJ34" s="79">
        <f t="shared" si="0"/>
        <v>8.6585644335732006</v>
      </c>
      <c r="AK34" s="79">
        <f t="shared" si="0"/>
        <v>9.0125505730947104</v>
      </c>
      <c r="AL34" s="79">
        <f t="shared" si="0"/>
        <v>10.567893218867127</v>
      </c>
      <c r="AM34" s="85">
        <f t="shared" si="0"/>
        <v>10.529002761416349</v>
      </c>
    </row>
    <row r="35" spans="1:39" x14ac:dyDescent="0.25">
      <c r="A35" s="1" t="s">
        <v>56</v>
      </c>
      <c r="B35" t="s">
        <v>57</v>
      </c>
      <c r="C35" s="75">
        <f t="shared" si="1"/>
        <v>113270.98</v>
      </c>
      <c r="D35" s="76">
        <f t="shared" si="2"/>
        <v>0</v>
      </c>
      <c r="E35" s="76">
        <f t="shared" si="3"/>
        <v>0</v>
      </c>
      <c r="F35" s="76">
        <f t="shared" si="4"/>
        <v>0</v>
      </c>
      <c r="G35" s="76">
        <f t="shared" si="5"/>
        <v>453083.92</v>
      </c>
      <c r="H35" s="106">
        <f t="shared" si="6"/>
        <v>0</v>
      </c>
      <c r="I35" s="189">
        <v>0</v>
      </c>
      <c r="J35" s="189">
        <v>0</v>
      </c>
      <c r="K35" s="189">
        <v>0</v>
      </c>
      <c r="L35" s="189">
        <v>0</v>
      </c>
      <c r="M35" s="189">
        <v>0</v>
      </c>
      <c r="N35" s="189">
        <v>0</v>
      </c>
      <c r="O35" s="189">
        <v>0</v>
      </c>
      <c r="P35" s="189">
        <v>0</v>
      </c>
      <c r="Q35" s="189">
        <v>0</v>
      </c>
      <c r="R35" s="189">
        <v>403260.82</v>
      </c>
      <c r="S35" s="189">
        <v>486824.49</v>
      </c>
      <c r="T35" s="190">
        <v>469166.45</v>
      </c>
      <c r="U35" s="24"/>
      <c r="V35" s="78">
        <f t="shared" si="7"/>
        <v>0.50705899820118794</v>
      </c>
      <c r="W35" s="79">
        <f t="shared" si="8"/>
        <v>0</v>
      </c>
      <c r="X35" s="79">
        <f t="shared" si="9"/>
        <v>0</v>
      </c>
      <c r="Y35" s="79">
        <f t="shared" si="10"/>
        <v>0</v>
      </c>
      <c r="Z35" s="79">
        <f t="shared" si="11"/>
        <v>2.0391641425620297</v>
      </c>
      <c r="AA35" s="79">
        <f t="shared" si="12"/>
        <v>0</v>
      </c>
      <c r="AB35" s="105">
        <f t="shared" si="0"/>
        <v>0</v>
      </c>
      <c r="AC35" s="79">
        <f t="shared" si="0"/>
        <v>0</v>
      </c>
      <c r="AD35" s="79">
        <f t="shared" si="0"/>
        <v>0</v>
      </c>
      <c r="AE35" s="79">
        <f t="shared" si="0"/>
        <v>0</v>
      </c>
      <c r="AF35" s="79">
        <f t="shared" si="0"/>
        <v>0</v>
      </c>
      <c r="AG35" s="79">
        <f t="shared" si="0"/>
        <v>0</v>
      </c>
      <c r="AH35" s="79">
        <f t="shared" si="0"/>
        <v>0</v>
      </c>
      <c r="AI35" s="79">
        <f t="shared" si="0"/>
        <v>0</v>
      </c>
      <c r="AJ35" s="79">
        <f t="shared" si="0"/>
        <v>0</v>
      </c>
      <c r="AK35" s="79">
        <f t="shared" si="0"/>
        <v>1.8020011171436872</v>
      </c>
      <c r="AL35" s="79">
        <f t="shared" si="0"/>
        <v>2.1904462562261249</v>
      </c>
      <c r="AM35" s="85">
        <f t="shared" si="0"/>
        <v>2.1273627340289019</v>
      </c>
    </row>
    <row r="36" spans="1:39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6">
        <f t="shared" si="6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90">
        <v>0</v>
      </c>
      <c r="U36" s="24"/>
      <c r="V36" s="78">
        <f t="shared" si="7"/>
        <v>0</v>
      </c>
      <c r="W36" s="79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79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25">
      <c r="A37" s="1" t="s">
        <v>60</v>
      </c>
      <c r="B37" t="s">
        <v>61</v>
      </c>
      <c r="C37" s="75">
        <f t="shared" si="1"/>
        <v>40509.58416666666</v>
      </c>
      <c r="D37" s="76">
        <f t="shared" si="2"/>
        <v>18074.600000000002</v>
      </c>
      <c r="E37" s="76">
        <f t="shared" si="3"/>
        <v>83026.576666666675</v>
      </c>
      <c r="F37" s="76">
        <f t="shared" si="4"/>
        <v>60813.516666666663</v>
      </c>
      <c r="G37" s="76">
        <f t="shared" si="5"/>
        <v>123.64333333333333</v>
      </c>
      <c r="H37" s="106">
        <f t="shared" si="6"/>
        <v>3.5935498803108596</v>
      </c>
      <c r="I37" s="189">
        <v>46935.62</v>
      </c>
      <c r="J37" s="189">
        <v>3909.1</v>
      </c>
      <c r="K37" s="189">
        <v>3379.08</v>
      </c>
      <c r="L37" s="189">
        <v>-45.53</v>
      </c>
      <c r="M37" s="189">
        <v>209644.35</v>
      </c>
      <c r="N37" s="189">
        <v>39480.910000000003</v>
      </c>
      <c r="O37" s="189">
        <v>44855.79</v>
      </c>
      <c r="P37" s="189">
        <v>52669.67</v>
      </c>
      <c r="Q37" s="189">
        <v>84915.09</v>
      </c>
      <c r="R37" s="189">
        <v>0</v>
      </c>
      <c r="S37" s="189">
        <v>341.58</v>
      </c>
      <c r="T37" s="190">
        <v>29.35</v>
      </c>
      <c r="U37" s="24"/>
      <c r="V37" s="78">
        <f t="shared" si="7"/>
        <v>0.18134167432026016</v>
      </c>
      <c r="W37" s="79">
        <f t="shared" si="8"/>
        <v>6.1143329450594322E-2</v>
      </c>
      <c r="X37" s="79">
        <f t="shared" si="9"/>
        <v>0.55835705030778271</v>
      </c>
      <c r="Y37" s="79">
        <f t="shared" si="10"/>
        <v>0.26783802630806269</v>
      </c>
      <c r="Z37" s="79">
        <f t="shared" si="11"/>
        <v>5.5647318448241972E-4</v>
      </c>
      <c r="AA37" s="79">
        <f t="shared" si="12"/>
        <v>-0.99792235183273648</v>
      </c>
      <c r="AB37" s="105">
        <f t="shared" si="0"/>
        <v>0.15857164093381534</v>
      </c>
      <c r="AC37" s="79">
        <f t="shared" si="0"/>
        <v>1.321146248398882E-2</v>
      </c>
      <c r="AD37" s="79">
        <f t="shared" si="0"/>
        <v>1.1456294879879574E-2</v>
      </c>
      <c r="AE37" s="79">
        <f t="shared" si="0"/>
        <v>-3.0679352586822638E-4</v>
      </c>
      <c r="AF37" s="79">
        <f t="shared" si="0"/>
        <v>1.4083890926679834</v>
      </c>
      <c r="AG37" s="79">
        <f t="shared" si="0"/>
        <v>0.26526808390555923</v>
      </c>
      <c r="AH37" s="79">
        <f t="shared" si="0"/>
        <v>0.19617578755395779</v>
      </c>
      <c r="AI37" s="79">
        <f t="shared" si="0"/>
        <v>0.23177380459942087</v>
      </c>
      <c r="AJ37" s="79">
        <f t="shared" si="0"/>
        <v>0.37695977590638496</v>
      </c>
      <c r="AK37" s="79">
        <f t="shared" si="0"/>
        <v>0</v>
      </c>
      <c r="AL37" s="79">
        <f t="shared" si="0"/>
        <v>1.5369248005615323E-3</v>
      </c>
      <c r="AM37" s="85">
        <f t="shared" si="0"/>
        <v>1.3308303746729604E-4</v>
      </c>
    </row>
    <row r="38" spans="1:39" x14ac:dyDescent="0.25">
      <c r="A38" s="1" t="s">
        <v>62</v>
      </c>
      <c r="B38" t="s">
        <v>63</v>
      </c>
      <c r="C38" s="75">
        <f t="shared" si="1"/>
        <v>3573.56</v>
      </c>
      <c r="D38" s="76">
        <f t="shared" si="2"/>
        <v>-623.78666666666675</v>
      </c>
      <c r="E38" s="76">
        <f t="shared" si="3"/>
        <v>1854.6633333333332</v>
      </c>
      <c r="F38" s="76">
        <f t="shared" si="4"/>
        <v>13063.363333333333</v>
      </c>
      <c r="G38" s="76">
        <f t="shared" si="5"/>
        <v>0</v>
      </c>
      <c r="H38" s="106">
        <f t="shared" si="6"/>
        <v>-3.9732333703830363</v>
      </c>
      <c r="I38" s="189">
        <v>4375.0200000000004</v>
      </c>
      <c r="J38" s="189">
        <v>-9874.7000000000007</v>
      </c>
      <c r="K38" s="189">
        <v>3628.32</v>
      </c>
      <c r="L38" s="189">
        <v>2722.8</v>
      </c>
      <c r="M38" s="189">
        <v>2139.42</v>
      </c>
      <c r="N38" s="189">
        <v>701.77</v>
      </c>
      <c r="O38" s="189">
        <v>3561.71</v>
      </c>
      <c r="P38" s="189">
        <v>3335.6</v>
      </c>
      <c r="Q38" s="189">
        <v>32292.78</v>
      </c>
      <c r="R38" s="189">
        <v>0</v>
      </c>
      <c r="S38" s="189">
        <v>0</v>
      </c>
      <c r="T38" s="190">
        <v>0</v>
      </c>
      <c r="U38" s="24"/>
      <c r="V38" s="78">
        <f t="shared" si="7"/>
        <v>1.5997087282301585E-2</v>
      </c>
      <c r="W38" s="79">
        <f t="shared" si="8"/>
        <v>-2.1101652964319022E-3</v>
      </c>
      <c r="X38" s="79">
        <f t="shared" si="9"/>
        <v>1.2472685129143185E-2</v>
      </c>
      <c r="Y38" s="79">
        <f t="shared" si="10"/>
        <v>5.7534338481414052E-2</v>
      </c>
      <c r="Z38" s="79">
        <f t="shared" si="11"/>
        <v>0</v>
      </c>
      <c r="AA38" s="79">
        <f t="shared" si="12"/>
        <v>-1</v>
      </c>
      <c r="AB38" s="105">
        <f t="shared" si="0"/>
        <v>1.478097233014629E-2</v>
      </c>
      <c r="AC38" s="79">
        <f t="shared" si="0"/>
        <v>-3.3373213422691776E-2</v>
      </c>
      <c r="AD38" s="79">
        <f t="shared" si="0"/>
        <v>1.2301308000569581E-2</v>
      </c>
      <c r="AE38" s="79">
        <f t="shared" si="0"/>
        <v>1.8346967103755912E-2</v>
      </c>
      <c r="AF38" s="79">
        <f t="shared" ref="AC38:AM50" si="13">IFERROR(M38/M$14,0)</f>
        <v>1.4372606715304929E-2</v>
      </c>
      <c r="AG38" s="79">
        <f t="shared" si="13"/>
        <v>4.7151188572503592E-3</v>
      </c>
      <c r="AH38" s="79">
        <f t="shared" si="13"/>
        <v>1.5577058486514382E-2</v>
      </c>
      <c r="AI38" s="79">
        <f t="shared" si="13"/>
        <v>1.4678366175862281E-2</v>
      </c>
      <c r="AJ38" s="79">
        <f t="shared" si="13"/>
        <v>0.1433558995485277</v>
      </c>
      <c r="AK38" s="79">
        <f t="shared" si="13"/>
        <v>0</v>
      </c>
      <c r="AL38" s="79">
        <f t="shared" si="13"/>
        <v>0</v>
      </c>
      <c r="AM38" s="85">
        <f t="shared" si="13"/>
        <v>0</v>
      </c>
    </row>
    <row r="39" spans="1:39" x14ac:dyDescent="0.25">
      <c r="A39" s="1" t="s">
        <v>64</v>
      </c>
      <c r="B39" t="s">
        <v>65</v>
      </c>
      <c r="C39" s="75">
        <f t="shared" si="1"/>
        <v>7871.28</v>
      </c>
      <c r="D39" s="76">
        <f t="shared" si="2"/>
        <v>3905.66</v>
      </c>
      <c r="E39" s="76">
        <f t="shared" si="3"/>
        <v>0</v>
      </c>
      <c r="F39" s="76">
        <f t="shared" si="4"/>
        <v>4916.3233333333328</v>
      </c>
      <c r="G39" s="76">
        <f t="shared" si="5"/>
        <v>22663.136666666669</v>
      </c>
      <c r="H39" s="106">
        <f t="shared" si="6"/>
        <v>-1</v>
      </c>
      <c r="I39" s="189">
        <v>0</v>
      </c>
      <c r="J39" s="189">
        <v>2379.92</v>
      </c>
      <c r="K39" s="189">
        <v>9337.06</v>
      </c>
      <c r="L39" s="189">
        <v>0</v>
      </c>
      <c r="M39" s="189">
        <v>0</v>
      </c>
      <c r="N39" s="189">
        <v>0</v>
      </c>
      <c r="O39" s="189">
        <v>4938.1000000000004</v>
      </c>
      <c r="P39" s="189">
        <v>6298.48</v>
      </c>
      <c r="Q39" s="189">
        <v>3512.39</v>
      </c>
      <c r="R39" s="189">
        <v>5397.2</v>
      </c>
      <c r="S39" s="189">
        <v>23978.32</v>
      </c>
      <c r="T39" s="190">
        <v>38613.89</v>
      </c>
      <c r="U39" s="24"/>
      <c r="V39" s="78">
        <f t="shared" si="7"/>
        <v>3.5235886114528596E-2</v>
      </c>
      <c r="W39" s="79">
        <f t="shared" si="8"/>
        <v>1.3212190372235522E-2</v>
      </c>
      <c r="X39" s="79">
        <f t="shared" si="9"/>
        <v>0</v>
      </c>
      <c r="Y39" s="79">
        <f t="shared" si="10"/>
        <v>2.1652724763638494E-2</v>
      </c>
      <c r="Z39" s="79">
        <f t="shared" si="11"/>
        <v>0.10199844578163234</v>
      </c>
      <c r="AA39" s="79">
        <f t="shared" si="12"/>
        <v>3.7106517491470044</v>
      </c>
      <c r="AB39" s="105">
        <f t="shared" ref="AB39:AB50" si="14">IFERROR(I39/I$14,0)</f>
        <v>0</v>
      </c>
      <c r="AC39" s="79">
        <f t="shared" si="13"/>
        <v>8.0433408699942879E-3</v>
      </c>
      <c r="AD39" s="79">
        <f t="shared" si="13"/>
        <v>3.1655987035266515E-2</v>
      </c>
      <c r="AE39" s="79">
        <f t="shared" si="13"/>
        <v>0</v>
      </c>
      <c r="AF39" s="79">
        <f t="shared" si="13"/>
        <v>0</v>
      </c>
      <c r="AG39" s="79">
        <f t="shared" si="13"/>
        <v>0</v>
      </c>
      <c r="AH39" s="79">
        <f t="shared" si="13"/>
        <v>2.1596669159548835E-2</v>
      </c>
      <c r="AI39" s="79">
        <f t="shared" si="13"/>
        <v>2.771657146880473E-2</v>
      </c>
      <c r="AJ39" s="79">
        <f t="shared" si="13"/>
        <v>1.5592396443268534E-2</v>
      </c>
      <c r="AK39" s="79">
        <f t="shared" si="13"/>
        <v>2.4117791630359497E-2</v>
      </c>
      <c r="AL39" s="79">
        <f t="shared" si="13"/>
        <v>0.10788943932256163</v>
      </c>
      <c r="AM39" s="85">
        <f t="shared" si="13"/>
        <v>0.17508871446773586</v>
      </c>
    </row>
    <row r="40" spans="1:39" x14ac:dyDescent="0.25">
      <c r="A40" s="1" t="s">
        <v>66</v>
      </c>
      <c r="B40" t="s">
        <v>67</v>
      </c>
      <c r="C40" s="75">
        <f t="shared" si="1"/>
        <v>449804.30583333335</v>
      </c>
      <c r="D40" s="76">
        <f t="shared" si="2"/>
        <v>630071.82666666666</v>
      </c>
      <c r="E40" s="76">
        <f t="shared" si="3"/>
        <v>302286.44333333336</v>
      </c>
      <c r="F40" s="76">
        <f t="shared" si="4"/>
        <v>381660.40666666673</v>
      </c>
      <c r="G40" s="76">
        <f t="shared" si="5"/>
        <v>485198.54666666663</v>
      </c>
      <c r="H40" s="106">
        <f t="shared" si="6"/>
        <v>-0.52023494697017292</v>
      </c>
      <c r="I40" s="189">
        <v>631288.84</v>
      </c>
      <c r="J40" s="189">
        <v>647102.56000000006</v>
      </c>
      <c r="K40" s="189">
        <v>611824.07999999996</v>
      </c>
      <c r="L40" s="189">
        <v>350536.03</v>
      </c>
      <c r="M40" s="189">
        <v>319524.27</v>
      </c>
      <c r="N40" s="189">
        <v>236799.03</v>
      </c>
      <c r="O40" s="189">
        <v>303021.28000000003</v>
      </c>
      <c r="P40" s="189">
        <v>381033.29</v>
      </c>
      <c r="Q40" s="189">
        <v>460926.65</v>
      </c>
      <c r="R40" s="189">
        <v>389849.95</v>
      </c>
      <c r="S40" s="189">
        <v>562665.49</v>
      </c>
      <c r="T40" s="190">
        <v>503080.2</v>
      </c>
      <c r="U40" s="24"/>
      <c r="V40" s="78">
        <f t="shared" si="7"/>
        <v>2.0135547578243851</v>
      </c>
      <c r="W40" s="79">
        <f t="shared" si="8"/>
        <v>2.1314269347823882</v>
      </c>
      <c r="X40" s="79">
        <f t="shared" si="9"/>
        <v>2.032888427102808</v>
      </c>
      <c r="Y40" s="79">
        <f t="shared" si="10"/>
        <v>1.6809284455928124</v>
      </c>
      <c r="Z40" s="79">
        <f t="shared" si="11"/>
        <v>2.1837002698879191</v>
      </c>
      <c r="AA40" s="79">
        <f t="shared" si="12"/>
        <v>0.29910364454436628</v>
      </c>
      <c r="AB40" s="105">
        <f t="shared" si="14"/>
        <v>2.1328046217777628</v>
      </c>
      <c r="AC40" s="79">
        <f t="shared" si="13"/>
        <v>2.1869921963452268</v>
      </c>
      <c r="AD40" s="79">
        <f t="shared" si="13"/>
        <v>2.0743033829003843</v>
      </c>
      <c r="AE40" s="79">
        <f t="shared" si="13"/>
        <v>2.3620071290918161</v>
      </c>
      <c r="AF40" s="79">
        <f t="shared" si="13"/>
        <v>2.1465615300898868</v>
      </c>
      <c r="AG40" s="79">
        <f t="shared" si="13"/>
        <v>1.5910277893492077</v>
      </c>
      <c r="AH40" s="79">
        <f t="shared" si="13"/>
        <v>1.3252567449956485</v>
      </c>
      <c r="AI40" s="79">
        <f t="shared" si="13"/>
        <v>1.6767436610545399</v>
      </c>
      <c r="AJ40" s="79">
        <f t="shared" si="13"/>
        <v>2.0461711421760342</v>
      </c>
      <c r="AK40" s="79">
        <f t="shared" si="13"/>
        <v>1.7420736421118486</v>
      </c>
      <c r="AL40" s="79">
        <f t="shared" si="13"/>
        <v>2.5316896363988137</v>
      </c>
      <c r="AM40" s="85">
        <f t="shared" si="13"/>
        <v>2.2811393903119175</v>
      </c>
    </row>
    <row r="41" spans="1:39" x14ac:dyDescent="0.25">
      <c r="A41" s="1" t="s">
        <v>68</v>
      </c>
      <c r="B41" t="s">
        <v>69</v>
      </c>
      <c r="C41" s="75">
        <f t="shared" si="1"/>
        <v>0</v>
      </c>
      <c r="D41" s="76">
        <f t="shared" si="2"/>
        <v>0</v>
      </c>
      <c r="E41" s="76">
        <f t="shared" si="3"/>
        <v>0</v>
      </c>
      <c r="F41" s="76">
        <f t="shared" si="4"/>
        <v>0</v>
      </c>
      <c r="G41" s="76">
        <f t="shared" si="5"/>
        <v>0</v>
      </c>
      <c r="H41" s="106">
        <f t="shared" si="6"/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  <c r="T41" s="190">
        <v>0</v>
      </c>
      <c r="U41" s="24"/>
      <c r="V41" s="78">
        <f t="shared" si="7"/>
        <v>0</v>
      </c>
      <c r="W41" s="79">
        <f t="shared" si="8"/>
        <v>0</v>
      </c>
      <c r="X41" s="79">
        <f t="shared" si="9"/>
        <v>0</v>
      </c>
      <c r="Y41" s="79">
        <f t="shared" si="10"/>
        <v>0</v>
      </c>
      <c r="Z41" s="79">
        <f t="shared" si="11"/>
        <v>0</v>
      </c>
      <c r="AA41" s="79">
        <f t="shared" si="12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0</v>
      </c>
      <c r="AG41" s="79">
        <f t="shared" si="13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>
        <f t="shared" si="1"/>
        <v>951900.05000000016</v>
      </c>
      <c r="D42" s="76">
        <f t="shared" si="2"/>
        <v>1324653.4666666668</v>
      </c>
      <c r="E42" s="76">
        <f t="shared" si="3"/>
        <v>662564.19333333336</v>
      </c>
      <c r="F42" s="76">
        <f t="shared" si="4"/>
        <v>810955.56333333335</v>
      </c>
      <c r="G42" s="76">
        <f t="shared" si="5"/>
        <v>1009426.9766666667</v>
      </c>
      <c r="H42" s="106">
        <f t="shared" si="6"/>
        <v>-0.49982073802245242</v>
      </c>
      <c r="I42" s="189">
        <v>1272703.6000000001</v>
      </c>
      <c r="J42" s="189">
        <v>1322243.72</v>
      </c>
      <c r="K42" s="189">
        <v>1379013.08</v>
      </c>
      <c r="L42" s="189">
        <v>819874.24</v>
      </c>
      <c r="M42" s="189">
        <v>565873.94999999995</v>
      </c>
      <c r="N42" s="189">
        <v>601944.39</v>
      </c>
      <c r="O42" s="189">
        <v>646649.56000000006</v>
      </c>
      <c r="P42" s="189">
        <v>859827.42</v>
      </c>
      <c r="Q42" s="189">
        <v>926389.71</v>
      </c>
      <c r="R42" s="189">
        <v>1194191.25</v>
      </c>
      <c r="S42" s="189">
        <v>970747.7</v>
      </c>
      <c r="T42" s="190">
        <v>863341.98</v>
      </c>
      <c r="U42" s="24"/>
      <c r="V42" s="78">
        <f t="shared" si="7"/>
        <v>4.2611928116156568</v>
      </c>
      <c r="W42" s="79">
        <f t="shared" si="8"/>
        <v>4.4810797096628336</v>
      </c>
      <c r="X42" s="79">
        <f t="shared" si="9"/>
        <v>4.455770712002403</v>
      </c>
      <c r="Y42" s="79">
        <f t="shared" si="10"/>
        <v>3.5716523137001586</v>
      </c>
      <c r="Z42" s="79">
        <f t="shared" si="11"/>
        <v>4.5430596948871314</v>
      </c>
      <c r="AA42" s="79">
        <f t="shared" si="12"/>
        <v>0.27197702796009687</v>
      </c>
      <c r="AB42" s="105">
        <f t="shared" si="14"/>
        <v>4.299819588499612</v>
      </c>
      <c r="AC42" s="79">
        <f t="shared" si="13"/>
        <v>4.4687455684095614</v>
      </c>
      <c r="AD42" s="79">
        <f t="shared" si="13"/>
        <v>4.6753496477416823</v>
      </c>
      <c r="AE42" s="79">
        <f t="shared" si="13"/>
        <v>5.5245356656738949</v>
      </c>
      <c r="AF42" s="79">
        <f t="shared" si="13"/>
        <v>3.8015367406989395</v>
      </c>
      <c r="AG42" s="79">
        <f t="shared" si="13"/>
        <v>4.044401077710738</v>
      </c>
      <c r="AH42" s="79">
        <f t="shared" si="13"/>
        <v>2.8281072901496169</v>
      </c>
      <c r="AI42" s="79">
        <f t="shared" si="13"/>
        <v>3.783685609427669</v>
      </c>
      <c r="AJ42" s="79">
        <f t="shared" si="13"/>
        <v>4.1124805671592757</v>
      </c>
      <c r="AK42" s="79">
        <f t="shared" si="13"/>
        <v>5.3363328641329844</v>
      </c>
      <c r="AL42" s="79">
        <f t="shared" si="13"/>
        <v>4.3678383254817792</v>
      </c>
      <c r="AM42" s="85">
        <f t="shared" si="13"/>
        <v>3.9146907349720457</v>
      </c>
    </row>
    <row r="43" spans="1:39" x14ac:dyDescent="0.25">
      <c r="A43" s="1" t="s">
        <v>72</v>
      </c>
      <c r="B43" t="s">
        <v>73</v>
      </c>
      <c r="C43" s="75">
        <f t="shared" si="1"/>
        <v>2679033.1658333335</v>
      </c>
      <c r="D43" s="76">
        <f t="shared" si="2"/>
        <v>3647272.293333333</v>
      </c>
      <c r="E43" s="76">
        <f t="shared" si="3"/>
        <v>1895087.9100000001</v>
      </c>
      <c r="F43" s="76">
        <f t="shared" si="4"/>
        <v>2344275.0833333335</v>
      </c>
      <c r="G43" s="76">
        <f t="shared" si="5"/>
        <v>2829497.3766666669</v>
      </c>
      <c r="H43" s="106">
        <f t="shared" si="6"/>
        <v>-0.48040953414310833</v>
      </c>
      <c r="I43" s="189">
        <v>4191572.14</v>
      </c>
      <c r="J43" s="189">
        <v>3350541.78</v>
      </c>
      <c r="K43" s="189">
        <v>3399702.96</v>
      </c>
      <c r="L43" s="189">
        <v>2174017.7999999998</v>
      </c>
      <c r="M43" s="189">
        <v>1548441.95</v>
      </c>
      <c r="N43" s="189">
        <v>1962803.98</v>
      </c>
      <c r="O43" s="189">
        <v>1947475.15</v>
      </c>
      <c r="P43" s="189">
        <v>2348126.16</v>
      </c>
      <c r="Q43" s="189">
        <v>2737223.94</v>
      </c>
      <c r="R43" s="189">
        <v>3412707.3</v>
      </c>
      <c r="S43" s="189">
        <v>2557820.94</v>
      </c>
      <c r="T43" s="190">
        <v>2517963.89</v>
      </c>
      <c r="U43" s="24"/>
      <c r="V43" s="78">
        <f t="shared" si="7"/>
        <v>11.992726408963771</v>
      </c>
      <c r="W43" s="79">
        <f t="shared" si="8"/>
        <v>12.338108252868922</v>
      </c>
      <c r="X43" s="79">
        <f t="shared" si="9"/>
        <v>12.744542024775049</v>
      </c>
      <c r="Y43" s="79">
        <f t="shared" si="10"/>
        <v>10.324777218274708</v>
      </c>
      <c r="Z43" s="79">
        <f t="shared" si="11"/>
        <v>12.734527396099153</v>
      </c>
      <c r="AA43" s="79">
        <f t="shared" si="12"/>
        <v>0.23339488367450897</v>
      </c>
      <c r="AB43" s="105">
        <f t="shared" si="14"/>
        <v>14.161195107942836</v>
      </c>
      <c r="AC43" s="79">
        <f t="shared" si="13"/>
        <v>11.323720812337141</v>
      </c>
      <c r="AD43" s="79">
        <f t="shared" si="13"/>
        <v>11.526214121524035</v>
      </c>
      <c r="AE43" s="79">
        <f t="shared" si="13"/>
        <v>14.649123350807917</v>
      </c>
      <c r="AF43" s="79">
        <f t="shared" si="13"/>
        <v>10.402420828462789</v>
      </c>
      <c r="AG43" s="79">
        <f t="shared" si="13"/>
        <v>13.187873604149589</v>
      </c>
      <c r="AH43" s="79">
        <f t="shared" si="13"/>
        <v>8.5172387175214617</v>
      </c>
      <c r="AI43" s="79">
        <f t="shared" si="13"/>
        <v>10.33297026130273</v>
      </c>
      <c r="AJ43" s="79">
        <f t="shared" si="13"/>
        <v>12.151236288249734</v>
      </c>
      <c r="AK43" s="79">
        <f t="shared" si="13"/>
        <v>15.249937663382264</v>
      </c>
      <c r="AL43" s="79">
        <f t="shared" si="13"/>
        <v>11.508807418706045</v>
      </c>
      <c r="AM43" s="85">
        <f t="shared" si="13"/>
        <v>11.417317980039812</v>
      </c>
    </row>
    <row r="44" spans="1:39" x14ac:dyDescent="0.25">
      <c r="A44" s="1" t="s">
        <v>74</v>
      </c>
      <c r="B44" t="s">
        <v>75</v>
      </c>
      <c r="C44" s="75">
        <f t="shared" si="1"/>
        <v>12266943.984999999</v>
      </c>
      <c r="D44" s="76">
        <f t="shared" si="2"/>
        <v>16300690.549999999</v>
      </c>
      <c r="E44" s="76">
        <f t="shared" si="3"/>
        <v>8092737.6066666665</v>
      </c>
      <c r="F44" s="76">
        <f t="shared" si="4"/>
        <v>11848877.100000001</v>
      </c>
      <c r="G44" s="76">
        <f t="shared" si="5"/>
        <v>12825470.683333332</v>
      </c>
      <c r="H44" s="106">
        <f t="shared" si="6"/>
        <v>-0.50353406306049608</v>
      </c>
      <c r="I44" s="189">
        <v>14686385.99</v>
      </c>
      <c r="J44" s="189">
        <v>17258382.23</v>
      </c>
      <c r="K44" s="189">
        <v>16957303.43</v>
      </c>
      <c r="L44" s="189">
        <v>8589594.0099999998</v>
      </c>
      <c r="M44" s="189">
        <v>8048562.0199999996</v>
      </c>
      <c r="N44" s="189">
        <v>7640056.79</v>
      </c>
      <c r="O44" s="189">
        <v>9691750.8900000006</v>
      </c>
      <c r="P44" s="189">
        <v>11705829.810000001</v>
      </c>
      <c r="Q44" s="189">
        <v>14149050.6</v>
      </c>
      <c r="R44" s="189">
        <v>11838584.27</v>
      </c>
      <c r="S44" s="189">
        <v>14073167.800000001</v>
      </c>
      <c r="T44" s="190">
        <v>12564659.98</v>
      </c>
      <c r="U44" s="24"/>
      <c r="V44" s="78">
        <f t="shared" si="7"/>
        <v>54.913132454792816</v>
      </c>
      <c r="W44" s="79">
        <f t="shared" si="8"/>
        <v>55.142492368895539</v>
      </c>
      <c r="X44" s="79">
        <f t="shared" si="9"/>
        <v>54.423984227539485</v>
      </c>
      <c r="Y44" s="79">
        <f t="shared" si="10"/>
        <v>52.185435580480359</v>
      </c>
      <c r="Z44" s="79">
        <f t="shared" si="11"/>
        <v>57.722728118300616</v>
      </c>
      <c r="AA44" s="79">
        <f t="shared" si="12"/>
        <v>0.1061080065007917</v>
      </c>
      <c r="AB44" s="105">
        <f t="shared" si="14"/>
        <v>49.61784516368796</v>
      </c>
      <c r="AC44" s="79">
        <f t="shared" si="13"/>
        <v>58.327612331734748</v>
      </c>
      <c r="AD44" s="79">
        <f t="shared" si="13"/>
        <v>57.491349261240735</v>
      </c>
      <c r="AE44" s="79">
        <f t="shared" si="13"/>
        <v>57.879021131221108</v>
      </c>
      <c r="AF44" s="79">
        <f t="shared" si="13"/>
        <v>54.070176280113394</v>
      </c>
      <c r="AG44" s="79">
        <f t="shared" si="13"/>
        <v>51.332738419984679</v>
      </c>
      <c r="AH44" s="79">
        <f t="shared" si="13"/>
        <v>42.386654289725392</v>
      </c>
      <c r="AI44" s="79">
        <f t="shared" si="13"/>
        <v>51.511708940971459</v>
      </c>
      <c r="AJ44" s="79">
        <f t="shared" si="13"/>
        <v>62.811249961156513</v>
      </c>
      <c r="AK44" s="79">
        <f t="shared" si="13"/>
        <v>52.901598721987618</v>
      </c>
      <c r="AL44" s="79">
        <f t="shared" si="13"/>
        <v>63.321624844206276</v>
      </c>
      <c r="AM44" s="85">
        <f t="shared" si="13"/>
        <v>56.972508173157586</v>
      </c>
    </row>
    <row r="45" spans="1:39" x14ac:dyDescent="0.25">
      <c r="A45" s="1" t="s">
        <v>76</v>
      </c>
      <c r="B45" t="s">
        <v>77</v>
      </c>
      <c r="C45" s="75">
        <f t="shared" si="1"/>
        <v>5687604.3533333344</v>
      </c>
      <c r="D45" s="76">
        <f t="shared" si="2"/>
        <v>10363601.613333331</v>
      </c>
      <c r="E45" s="76">
        <f t="shared" si="3"/>
        <v>5466697.9500000002</v>
      </c>
      <c r="F45" s="76">
        <f t="shared" si="4"/>
        <v>2124473.1766666663</v>
      </c>
      <c r="G45" s="76">
        <f t="shared" si="5"/>
        <v>4795644.6733333329</v>
      </c>
      <c r="H45" s="106">
        <f t="shared" si="6"/>
        <v>-0.47250983258881751</v>
      </c>
      <c r="I45" s="189">
        <v>9006622</v>
      </c>
      <c r="J45" s="189">
        <v>11483857.220000001</v>
      </c>
      <c r="K45" s="189">
        <v>10600325.619999999</v>
      </c>
      <c r="L45" s="189">
        <v>5647637.9299999997</v>
      </c>
      <c r="M45" s="189">
        <v>6123761.4400000004</v>
      </c>
      <c r="N45" s="189">
        <v>4628694.4800000004</v>
      </c>
      <c r="O45" s="189">
        <v>1742314.84</v>
      </c>
      <c r="P45" s="189">
        <v>2136024.71</v>
      </c>
      <c r="Q45" s="189">
        <v>2495079.98</v>
      </c>
      <c r="R45" s="189">
        <v>4354069.88</v>
      </c>
      <c r="S45" s="189">
        <v>4996277.82</v>
      </c>
      <c r="T45" s="190">
        <v>5036586.32</v>
      </c>
      <c r="U45" s="24"/>
      <c r="V45" s="78">
        <f t="shared" si="7"/>
        <v>25.460634008515825</v>
      </c>
      <c r="W45" s="79">
        <f t="shared" si="8"/>
        <v>35.058319837714286</v>
      </c>
      <c r="X45" s="79">
        <f t="shared" si="9"/>
        <v>36.763762458136625</v>
      </c>
      <c r="Y45" s="79">
        <f t="shared" si="10"/>
        <v>9.3567143255622742</v>
      </c>
      <c r="Z45" s="79">
        <f t="shared" si="11"/>
        <v>21.583433502407086</v>
      </c>
      <c r="AA45" s="79">
        <f t="shared" si="12"/>
        <v>1.3067321232028819</v>
      </c>
      <c r="AB45" s="105">
        <f t="shared" si="14"/>
        <v>30.428805027196866</v>
      </c>
      <c r="AC45" s="79">
        <f t="shared" si="13"/>
        <v>38.811631535011678</v>
      </c>
      <c r="AD45" s="79">
        <f t="shared" si="13"/>
        <v>35.938911220054649</v>
      </c>
      <c r="AE45" s="79">
        <f t="shared" si="13"/>
        <v>38.055320741748986</v>
      </c>
      <c r="AF45" s="79">
        <f t="shared" si="13"/>
        <v>41.139381138565305</v>
      </c>
      <c r="AG45" s="79">
        <f t="shared" si="13"/>
        <v>31.099711625031919</v>
      </c>
      <c r="AH45" s="79">
        <f t="shared" si="13"/>
        <v>7.6199747213001476</v>
      </c>
      <c r="AI45" s="79">
        <f t="shared" si="13"/>
        <v>9.3996141186203488</v>
      </c>
      <c r="AJ45" s="79">
        <f t="shared" si="13"/>
        <v>11.076297394600978</v>
      </c>
      <c r="AK45" s="79">
        <f t="shared" si="13"/>
        <v>19.45648671716156</v>
      </c>
      <c r="AL45" s="79">
        <f t="shared" si="13"/>
        <v>22.480541284775185</v>
      </c>
      <c r="AM45" s="85">
        <f t="shared" si="13"/>
        <v>22.83762200789883</v>
      </c>
    </row>
    <row r="46" spans="1:39" x14ac:dyDescent="0.25">
      <c r="A46" s="1" t="s">
        <v>78</v>
      </c>
      <c r="B46" t="s">
        <v>79</v>
      </c>
      <c r="C46" s="75">
        <f t="shared" si="1"/>
        <v>283835.38666666666</v>
      </c>
      <c r="D46" s="76">
        <f t="shared" si="2"/>
        <v>28644.413333333334</v>
      </c>
      <c r="E46" s="76">
        <f t="shared" si="3"/>
        <v>18750.723333333332</v>
      </c>
      <c r="F46" s="76">
        <f t="shared" si="4"/>
        <v>1058589.8800000001</v>
      </c>
      <c r="G46" s="76">
        <f t="shared" si="5"/>
        <v>29356.53</v>
      </c>
      <c r="H46" s="106">
        <f t="shared" si="6"/>
        <v>-0.345396845271981</v>
      </c>
      <c r="I46" s="189">
        <v>31079.82</v>
      </c>
      <c r="J46" s="189">
        <v>32547.200000000001</v>
      </c>
      <c r="K46" s="189">
        <v>22306.22</v>
      </c>
      <c r="L46" s="189">
        <v>22615.35</v>
      </c>
      <c r="M46" s="189">
        <v>17307.63</v>
      </c>
      <c r="N46" s="189">
        <v>16329.19</v>
      </c>
      <c r="O46" s="189">
        <v>895381.03</v>
      </c>
      <c r="P46" s="189">
        <v>950685.52</v>
      </c>
      <c r="Q46" s="189">
        <v>1329703.0900000001</v>
      </c>
      <c r="R46" s="189">
        <v>26424</v>
      </c>
      <c r="S46" s="189">
        <v>35833.06</v>
      </c>
      <c r="T46" s="190">
        <v>25812.53</v>
      </c>
      <c r="U46" s="24"/>
      <c r="V46" s="78">
        <f t="shared" si="7"/>
        <v>1.2705927574498501</v>
      </c>
      <c r="W46" s="79">
        <f t="shared" si="8"/>
        <v>9.6899228827138431E-2</v>
      </c>
      <c r="X46" s="79">
        <f t="shared" si="9"/>
        <v>0.12609936470788666</v>
      </c>
      <c r="Y46" s="79">
        <f t="shared" si="10"/>
        <v>4.6622961418756246</v>
      </c>
      <c r="Z46" s="79">
        <f t="shared" si="11"/>
        <v>0.13212294827423252</v>
      </c>
      <c r="AA46" s="79">
        <f t="shared" si="12"/>
        <v>-0.97166139939341567</v>
      </c>
      <c r="AB46" s="105">
        <f t="shared" si="14"/>
        <v>0.10500293928848947</v>
      </c>
      <c r="AC46" s="79">
        <f t="shared" si="13"/>
        <v>0.10999874952262181</v>
      </c>
      <c r="AD46" s="79">
        <f t="shared" si="13"/>
        <v>7.5626097628782793E-2</v>
      </c>
      <c r="AE46" s="79">
        <f t="shared" si="13"/>
        <v>0.15238838052369849</v>
      </c>
      <c r="AF46" s="79">
        <f t="shared" si="13"/>
        <v>0.11627252206860414</v>
      </c>
      <c r="AG46" s="79">
        <f t="shared" si="13"/>
        <v>0.10971411102301894</v>
      </c>
      <c r="AH46" s="79">
        <f t="shared" si="13"/>
        <v>3.9159287735457093</v>
      </c>
      <c r="AI46" s="79">
        <f t="shared" si="13"/>
        <v>4.1835082685723846</v>
      </c>
      <c r="AJ46" s="79">
        <f t="shared" si="13"/>
        <v>5.9028916866063224</v>
      </c>
      <c r="AK46" s="79">
        <f t="shared" si="13"/>
        <v>0.11807761914337422</v>
      </c>
      <c r="AL46" s="79">
        <f t="shared" si="13"/>
        <v>0.16122934186430535</v>
      </c>
      <c r="AM46" s="85">
        <f t="shared" si="13"/>
        <v>0.11704292664789447</v>
      </c>
    </row>
    <row r="47" spans="1:39" x14ac:dyDescent="0.25">
      <c r="A47" s="1" t="s">
        <v>80</v>
      </c>
      <c r="B47" t="s">
        <v>81</v>
      </c>
      <c r="C47" s="75">
        <f t="shared" si="1"/>
        <v>374.49166666666673</v>
      </c>
      <c r="D47" s="76">
        <f t="shared" si="2"/>
        <v>1137.6333333333334</v>
      </c>
      <c r="E47" s="76">
        <f t="shared" si="3"/>
        <v>-1058.47</v>
      </c>
      <c r="F47" s="76">
        <f t="shared" si="4"/>
        <v>0</v>
      </c>
      <c r="G47" s="76">
        <f t="shared" si="5"/>
        <v>1418.8033333333333</v>
      </c>
      <c r="H47" s="106">
        <f t="shared" si="6"/>
        <v>-1.9304140174045532</v>
      </c>
      <c r="I47" s="189">
        <v>2477.86</v>
      </c>
      <c r="J47" s="189">
        <v>2165.56</v>
      </c>
      <c r="K47" s="189">
        <v>-1230.52</v>
      </c>
      <c r="L47" s="189">
        <v>122.66</v>
      </c>
      <c r="M47" s="189">
        <v>150.88</v>
      </c>
      <c r="N47" s="189">
        <v>-3448.95</v>
      </c>
      <c r="O47" s="189">
        <v>0</v>
      </c>
      <c r="P47" s="189">
        <v>0</v>
      </c>
      <c r="Q47" s="189">
        <v>0</v>
      </c>
      <c r="R47" s="189">
        <v>2048.14</v>
      </c>
      <c r="S47" s="189">
        <v>1346.19</v>
      </c>
      <c r="T47" s="190">
        <v>862.08</v>
      </c>
      <c r="U47" s="24"/>
      <c r="V47" s="78">
        <f t="shared" si="7"/>
        <v>1.6764167603625681E-3</v>
      </c>
      <c r="W47" s="79">
        <f t="shared" si="8"/>
        <v>3.8484220781637092E-3</v>
      </c>
      <c r="X47" s="79">
        <f t="shared" si="9"/>
        <v>-7.1182531036059664E-3</v>
      </c>
      <c r="Y47" s="79">
        <f t="shared" si="10"/>
        <v>0</v>
      </c>
      <c r="Z47" s="79">
        <f t="shared" si="11"/>
        <v>6.3855121644591064E-3</v>
      </c>
      <c r="AA47" s="79">
        <f t="shared" si="12"/>
        <v>0</v>
      </c>
      <c r="AB47" s="105">
        <f t="shared" si="14"/>
        <v>8.3714314672793007E-3</v>
      </c>
      <c r="AC47" s="79">
        <f t="shared" si="13"/>
        <v>7.3188751111066047E-3</v>
      </c>
      <c r="AD47" s="79">
        <f t="shared" si="13"/>
        <v>-4.1719047715915022E-3</v>
      </c>
      <c r="AE47" s="79">
        <f t="shared" si="13"/>
        <v>8.2651644812204361E-4</v>
      </c>
      <c r="AF47" s="79">
        <f t="shared" si="13"/>
        <v>1.0136106520483158E-3</v>
      </c>
      <c r="AG47" s="79">
        <f t="shared" si="13"/>
        <v>-2.3173132483169167E-2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9.1522666845409648E-3</v>
      </c>
      <c r="AL47" s="79">
        <f t="shared" si="13"/>
        <v>6.0571251164234716E-3</v>
      </c>
      <c r="AM47" s="85">
        <f t="shared" si="13"/>
        <v>3.90896848176513E-3</v>
      </c>
    </row>
    <row r="48" spans="1:39" x14ac:dyDescent="0.25">
      <c r="A48" s="1" t="s">
        <v>82</v>
      </c>
      <c r="B48" t="s">
        <v>83</v>
      </c>
      <c r="C48" s="75">
        <f t="shared" si="1"/>
        <v>593206.72166666668</v>
      </c>
      <c r="D48" s="76">
        <f t="shared" si="2"/>
        <v>1109024.2533333334</v>
      </c>
      <c r="E48" s="76">
        <f t="shared" si="3"/>
        <v>425834.58</v>
      </c>
      <c r="F48" s="76">
        <f t="shared" si="4"/>
        <v>110438.65666666666</v>
      </c>
      <c r="G48" s="76">
        <f t="shared" si="5"/>
        <v>727529.39666666661</v>
      </c>
      <c r="H48" s="106">
        <f t="shared" si="6"/>
        <v>-0.61602771199990225</v>
      </c>
      <c r="I48" s="189">
        <v>1232013.1399999999</v>
      </c>
      <c r="J48" s="189">
        <v>1160131.52</v>
      </c>
      <c r="K48" s="189">
        <v>934928.1</v>
      </c>
      <c r="L48" s="189">
        <v>148346.20000000001</v>
      </c>
      <c r="M48" s="189">
        <v>526639.29</v>
      </c>
      <c r="N48" s="189">
        <v>602518.25</v>
      </c>
      <c r="O48" s="189">
        <v>161306</v>
      </c>
      <c r="P48" s="189">
        <v>80315.289999999994</v>
      </c>
      <c r="Q48" s="189">
        <v>89694.68</v>
      </c>
      <c r="R48" s="189">
        <v>608812.02</v>
      </c>
      <c r="S48" s="189">
        <v>940138.01</v>
      </c>
      <c r="T48" s="190">
        <v>633638.16</v>
      </c>
      <c r="U48" s="24"/>
      <c r="V48" s="78">
        <f t="shared" si="7"/>
        <v>2.6554975159084075</v>
      </c>
      <c r="W48" s="79">
        <f t="shared" si="8"/>
        <v>3.7516423760558668</v>
      </c>
      <c r="X48" s="79">
        <f t="shared" si="9"/>
        <v>2.8637545898398096</v>
      </c>
      <c r="Y48" s="79">
        <f t="shared" si="10"/>
        <v>0.48639962710670032</v>
      </c>
      <c r="Z48" s="79">
        <f t="shared" si="11"/>
        <v>3.2743423300973786</v>
      </c>
      <c r="AA48" s="79">
        <f t="shared" si="12"/>
        <v>5.731794490827383</v>
      </c>
      <c r="AB48" s="105">
        <f t="shared" si="14"/>
        <v>4.1623471738910096</v>
      </c>
      <c r="AC48" s="79">
        <f t="shared" si="13"/>
        <v>3.9208600580627064</v>
      </c>
      <c r="AD48" s="79">
        <f t="shared" si="13"/>
        <v>3.1697420614739924</v>
      </c>
      <c r="AE48" s="79">
        <f t="shared" si="13"/>
        <v>0.99959705133215648</v>
      </c>
      <c r="AF48" s="79">
        <f t="shared" si="13"/>
        <v>3.5379586037325166</v>
      </c>
      <c r="AG48" s="79">
        <f t="shared" si="13"/>
        <v>4.0482567827243772</v>
      </c>
      <c r="AH48" s="79">
        <f t="shared" si="13"/>
        <v>0.70546815889718395</v>
      </c>
      <c r="AI48" s="79">
        <f t="shared" si="13"/>
        <v>0.3534288392314936</v>
      </c>
      <c r="AJ48" s="79">
        <f t="shared" si="13"/>
        <v>0.39817759685345572</v>
      </c>
      <c r="AK48" s="79">
        <f t="shared" si="13"/>
        <v>2.7205220189020713</v>
      </c>
      <c r="AL48" s="79">
        <f t="shared" si="13"/>
        <v>4.2301113165863518</v>
      </c>
      <c r="AM48" s="85">
        <f t="shared" si="13"/>
        <v>2.8731342755703073</v>
      </c>
    </row>
    <row r="49" spans="1:39" x14ac:dyDescent="0.25">
      <c r="A49" s="1" t="s">
        <v>84</v>
      </c>
      <c r="B49" t="s">
        <v>85</v>
      </c>
      <c r="C49" s="75">
        <f t="shared" si="1"/>
        <v>109058.68083333335</v>
      </c>
      <c r="D49" s="76">
        <f t="shared" si="2"/>
        <v>190724.37333333332</v>
      </c>
      <c r="E49" s="76">
        <f t="shared" si="3"/>
        <v>73959.506666666668</v>
      </c>
      <c r="F49" s="76">
        <f t="shared" si="4"/>
        <v>0</v>
      </c>
      <c r="G49" s="76">
        <f t="shared" si="5"/>
        <v>171550.84333333332</v>
      </c>
      <c r="H49" s="106">
        <f t="shared" si="6"/>
        <v>-0.61221785462413891</v>
      </c>
      <c r="I49" s="189">
        <v>218064.22</v>
      </c>
      <c r="J49" s="189">
        <v>94470.26</v>
      </c>
      <c r="K49" s="189">
        <v>259638.64</v>
      </c>
      <c r="L49" s="189">
        <v>98471.9</v>
      </c>
      <c r="M49" s="189">
        <v>131644</v>
      </c>
      <c r="N49" s="189">
        <v>-8237.3799999999992</v>
      </c>
      <c r="O49" s="189">
        <v>0</v>
      </c>
      <c r="P49" s="189">
        <v>0</v>
      </c>
      <c r="Q49" s="189">
        <v>0</v>
      </c>
      <c r="R49" s="189">
        <v>195453.65</v>
      </c>
      <c r="S49" s="189">
        <v>149198.82</v>
      </c>
      <c r="T49" s="190">
        <v>170000.06</v>
      </c>
      <c r="U49" s="24"/>
      <c r="V49" s="78">
        <f t="shared" si="7"/>
        <v>0.48820258682756257</v>
      </c>
      <c r="W49" s="79">
        <f t="shared" si="8"/>
        <v>0.64518845191473917</v>
      </c>
      <c r="X49" s="79">
        <f t="shared" si="9"/>
        <v>0.49738064174815172</v>
      </c>
      <c r="Y49" s="79">
        <f t="shared" si="10"/>
        <v>0</v>
      </c>
      <c r="Z49" s="79">
        <f t="shared" si="11"/>
        <v>0.7720872732618933</v>
      </c>
      <c r="AA49" s="79">
        <f t="shared" si="12"/>
        <v>0</v>
      </c>
      <c r="AB49" s="105">
        <f t="shared" si="14"/>
        <v>0.7367283354167371</v>
      </c>
      <c r="AC49" s="79">
        <f t="shared" si="13"/>
        <v>0.31927817038261225</v>
      </c>
      <c r="AD49" s="79">
        <f t="shared" si="13"/>
        <v>0.88026824521789848</v>
      </c>
      <c r="AE49" s="79">
        <f t="shared" si="13"/>
        <v>0.6635304502513375</v>
      </c>
      <c r="AF49" s="79">
        <f t="shared" si="13"/>
        <v>0.8843833555027073</v>
      </c>
      <c r="AG49" s="79">
        <f t="shared" si="13"/>
        <v>-5.5346090275071549E-2</v>
      </c>
      <c r="AH49" s="79">
        <f t="shared" si="13"/>
        <v>0</v>
      </c>
      <c r="AI49" s="79">
        <f t="shared" si="13"/>
        <v>0</v>
      </c>
      <c r="AJ49" s="79">
        <f t="shared" si="13"/>
        <v>0</v>
      </c>
      <c r="AK49" s="79">
        <f t="shared" si="13"/>
        <v>0.8733992448108675</v>
      </c>
      <c r="AL49" s="79">
        <f t="shared" si="13"/>
        <v>0.67131379668749924</v>
      </c>
      <c r="AM49" s="85">
        <f t="shared" si="13"/>
        <v>0.77083898992921884</v>
      </c>
    </row>
    <row r="50" spans="1:39" x14ac:dyDescent="0.25">
      <c r="A50" s="1" t="s">
        <v>86</v>
      </c>
      <c r="B50" t="s">
        <v>87</v>
      </c>
      <c r="C50" s="75">
        <f t="shared" si="1"/>
        <v>861391.22333333327</v>
      </c>
      <c r="D50" s="76">
        <f t="shared" si="2"/>
        <v>909019.51333333331</v>
      </c>
      <c r="E50" s="76">
        <f t="shared" si="3"/>
        <v>478535.15333333332</v>
      </c>
      <c r="F50" s="76">
        <f t="shared" si="4"/>
        <v>1457823.04</v>
      </c>
      <c r="G50" s="76">
        <f t="shared" si="5"/>
        <v>600187.18666666665</v>
      </c>
      <c r="H50" s="106">
        <f t="shared" si="6"/>
        <v>-0.47356998797686245</v>
      </c>
      <c r="I50" s="189">
        <v>874475.02</v>
      </c>
      <c r="J50" s="189">
        <v>941919.92</v>
      </c>
      <c r="K50" s="189">
        <v>910663.6</v>
      </c>
      <c r="L50" s="189">
        <v>487373.82</v>
      </c>
      <c r="M50" s="189">
        <v>490772.73</v>
      </c>
      <c r="N50" s="189">
        <v>457458.91</v>
      </c>
      <c r="O50" s="189">
        <v>1196015.79</v>
      </c>
      <c r="P50" s="189">
        <v>1363799.97</v>
      </c>
      <c r="Q50" s="189">
        <v>1813653.36</v>
      </c>
      <c r="R50" s="189">
        <v>541078.32999999996</v>
      </c>
      <c r="S50" s="189">
        <v>621795.85</v>
      </c>
      <c r="T50" s="190">
        <v>637687.38</v>
      </c>
      <c r="U50" s="24"/>
      <c r="V50" s="78">
        <f t="shared" si="7"/>
        <v>3.8560288854452898</v>
      </c>
      <c r="W50" s="79">
        <f t="shared" si="8"/>
        <v>3.0750600057959185</v>
      </c>
      <c r="X50" s="79">
        <f t="shared" si="9"/>
        <v>3.2181680542665894</v>
      </c>
      <c r="Y50" s="79">
        <f t="shared" si="10"/>
        <v>6.4206194139409245</v>
      </c>
      <c r="Z50" s="79">
        <f t="shared" si="11"/>
        <v>2.7012218616715646</v>
      </c>
      <c r="AA50" s="79">
        <f t="shared" si="12"/>
        <v>-0.57928952215942409</v>
      </c>
      <c r="AB50" s="105">
        <f t="shared" si="14"/>
        <v>2.954407311057806</v>
      </c>
      <c r="AC50" s="79">
        <f t="shared" si="13"/>
        <v>3.1833771676349421</v>
      </c>
      <c r="AD50" s="79">
        <f t="shared" si="13"/>
        <v>3.0874766912806741</v>
      </c>
      <c r="AE50" s="79">
        <f t="shared" si="13"/>
        <v>3.2840573831246718</v>
      </c>
      <c r="AF50" s="79">
        <f t="shared" si="13"/>
        <v>3.2970073360474021</v>
      </c>
      <c r="AG50" s="79">
        <f t="shared" si="13"/>
        <v>3.0736183264576642</v>
      </c>
      <c r="AH50" s="79">
        <f t="shared" si="13"/>
        <v>5.2307481270582681</v>
      </c>
      <c r="AI50" s="79">
        <f t="shared" si="13"/>
        <v>6.0014256356547531</v>
      </c>
      <c r="AJ50" s="79">
        <f t="shared" si="13"/>
        <v>8.0512705593017948</v>
      </c>
      <c r="AK50" s="79">
        <f t="shared" si="13"/>
        <v>2.4178489621735144</v>
      </c>
      <c r="AL50" s="79">
        <f t="shared" si="13"/>
        <v>2.7977441968242824</v>
      </c>
      <c r="AM50" s="85">
        <f t="shared" si="13"/>
        <v>2.8914948376477629</v>
      </c>
    </row>
    <row r="51" spans="1:39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24"/>
      <c r="V51" s="78"/>
      <c r="W51" s="79"/>
      <c r="X51" s="79"/>
      <c r="Y51" s="79"/>
      <c r="Z51" s="79"/>
      <c r="AA51" s="79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7">
        <f>AVERAGE(I52:T52)</f>
        <v>89695730.146666661</v>
      </c>
      <c r="D52" s="101">
        <f>IF(I52=" "," ",IFERROR(AVERAGE($I52:$K52),0))</f>
        <v>104941386.38666666</v>
      </c>
      <c r="E52" s="101">
        <f>IF(L52=" "," ",IFERROR(AVERAGE($L52:$N52),0))</f>
        <v>53322435.009999998</v>
      </c>
      <c r="F52" s="101">
        <f>IF(O52=" "," ",IFERROR(AVERAGE($O52:$Q52),0))</f>
        <v>113264143.46999998</v>
      </c>
      <c r="G52" s="101">
        <f>IF(R52&lt;D206," ",IFERROR(AVERAGE($R52:$T52),0))</f>
        <v>87254955.719999984</v>
      </c>
      <c r="H52" s="108">
        <f>IFERROR((E52-D52)/D52,0)</f>
        <v>-0.49188364242179589</v>
      </c>
      <c r="I52" s="101">
        <f>SUM(I17:I50)</f>
        <v>101607984.56999998</v>
      </c>
      <c r="J52" s="101">
        <f t="shared" ref="J52:Q52" si="15">SUM(J17:J50)</f>
        <v>104504289.84000002</v>
      </c>
      <c r="K52" s="101">
        <f t="shared" si="15"/>
        <v>108711884.74999997</v>
      </c>
      <c r="L52" s="101">
        <f t="shared" si="15"/>
        <v>55641415.839999996</v>
      </c>
      <c r="M52" s="101">
        <f t="shared" si="15"/>
        <v>54036684.530000016</v>
      </c>
      <c r="N52" s="101">
        <f t="shared" si="15"/>
        <v>50289204.659999989</v>
      </c>
      <c r="O52" s="101">
        <f t="shared" si="15"/>
        <v>85167855.090000004</v>
      </c>
      <c r="P52" s="101">
        <f t="shared" si="15"/>
        <v>113157057.69999997</v>
      </c>
      <c r="Q52" s="101">
        <f t="shared" si="15"/>
        <v>141467517.62000003</v>
      </c>
      <c r="R52" s="101">
        <v>77142106.609999999</v>
      </c>
      <c r="S52" s="101">
        <v>97653510.529999986</v>
      </c>
      <c r="T52" s="109">
        <v>86969250.019999996</v>
      </c>
      <c r="U52" s="24"/>
      <c r="V52" s="110">
        <f t="shared" ref="V52" si="16">AVERAGE(I52:T52)/V$14</f>
        <v>401.524089145277</v>
      </c>
      <c r="W52" s="111">
        <f t="shared" si="8"/>
        <v>354.99904622188444</v>
      </c>
      <c r="X52" s="111">
        <f t="shared" si="9"/>
        <v>358.59550908552905</v>
      </c>
      <c r="Y52" s="111">
        <f t="shared" si="10"/>
        <v>498.84378179869623</v>
      </c>
      <c r="Z52" s="111">
        <f t="shared" si="11"/>
        <v>392.70247543779897</v>
      </c>
      <c r="AA52" s="112">
        <f t="shared" si="12"/>
        <v>-0.21277464054614517</v>
      </c>
      <c r="AB52" s="111">
        <f t="shared" ref="AB52:AM52" si="17">SUM(AB17:AB51)</f>
        <v>343.28181550052363</v>
      </c>
      <c r="AC52" s="111">
        <f t="shared" si="17"/>
        <v>353.1898658609536</v>
      </c>
      <c r="AD52" s="111">
        <f t="shared" si="17"/>
        <v>368.57233585576057</v>
      </c>
      <c r="AE52" s="111">
        <f t="shared" si="17"/>
        <v>374.92699648262197</v>
      </c>
      <c r="AF52" s="111">
        <f t="shared" si="17"/>
        <v>363.01802121541908</v>
      </c>
      <c r="AG52" s="111">
        <f t="shared" si="17"/>
        <v>337.8878795167771</v>
      </c>
      <c r="AH52" s="111">
        <f t="shared" si="17"/>
        <v>372.47969652439741</v>
      </c>
      <c r="AI52" s="111">
        <f t="shared" si="17"/>
        <v>497.94961275445985</v>
      </c>
      <c r="AJ52" s="111">
        <f t="shared" si="17"/>
        <v>628.01044832040759</v>
      </c>
      <c r="AK52" s="111">
        <f t="shared" si="17"/>
        <v>344.71526961145742</v>
      </c>
      <c r="AL52" s="111">
        <f t="shared" si="17"/>
        <v>439.38785114893665</v>
      </c>
      <c r="AM52" s="113">
        <f t="shared" si="17"/>
        <v>394.34861870236102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24"/>
      <c r="V53" s="78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>
        <f t="shared" ref="C54:C85" si="18">AVERAGE(I54:T54)</f>
        <v>1429822.5774999999</v>
      </c>
      <c r="D54" s="76">
        <f t="shared" ref="D54:D85" si="19">IF(I54=" "," ",IFERROR(AVERAGE($I54:$K54),0))</f>
        <v>1285560.7533333336</v>
      </c>
      <c r="E54" s="76">
        <f t="shared" ref="E54:E85" si="20">IF(L54=" "," ",IFERROR(AVERAGE($L54:$N54),0))</f>
        <v>841154.95333333325</v>
      </c>
      <c r="F54" s="76">
        <f t="shared" ref="F54:F85" si="21">IF(O54=" "," ",IFERROR(AVERAGE($O54:$Q54),0))</f>
        <v>1666430.3099999998</v>
      </c>
      <c r="G54" s="76">
        <f t="shared" ref="G54:G85" si="22">IF(R54&lt;D208," ",IFERROR(AVERAGE($R54:$T54),0))</f>
        <v>1926144.2933333337</v>
      </c>
      <c r="H54" s="103">
        <f t="shared" ref="H54:H85" si="23">IFERROR((E54-D54)/D54,0)</f>
        <v>-0.34569023583498448</v>
      </c>
      <c r="I54" s="189">
        <v>1262344.8600000001</v>
      </c>
      <c r="J54" s="189">
        <v>1542431.12</v>
      </c>
      <c r="K54" s="189">
        <v>1051906.28</v>
      </c>
      <c r="L54" s="189">
        <v>817913.66</v>
      </c>
      <c r="M54" s="189">
        <v>813795.59</v>
      </c>
      <c r="N54" s="189">
        <v>891755.61</v>
      </c>
      <c r="O54" s="189">
        <v>1357996.41</v>
      </c>
      <c r="P54" s="189">
        <v>1622300.56</v>
      </c>
      <c r="Q54" s="189">
        <v>2018993.96</v>
      </c>
      <c r="R54" s="189">
        <v>1910378.05</v>
      </c>
      <c r="S54" s="189">
        <v>1984346.6</v>
      </c>
      <c r="T54" s="190">
        <v>1883708.23</v>
      </c>
      <c r="U54" s="24"/>
      <c r="V54" s="78">
        <f t="shared" ref="V54:V85" si="24">AVERAGE(I54:T54)/V$14</f>
        <v>6.4006191502235641</v>
      </c>
      <c r="W54" s="79">
        <f t="shared" si="8"/>
        <v>4.3488356406124744</v>
      </c>
      <c r="X54" s="79">
        <f t="shared" si="9"/>
        <v>5.6568007191309446</v>
      </c>
      <c r="Y54" s="79">
        <f t="shared" si="10"/>
        <v>7.3393783105290966</v>
      </c>
      <c r="Z54" s="79">
        <f t="shared" si="11"/>
        <v>8.668867295855069</v>
      </c>
      <c r="AA54" s="79">
        <f t="shared" ref="AA54" si="25">IFERROR((Z54-Y54)/Y54,0)</f>
        <v>0.181144632293812</v>
      </c>
      <c r="AB54" s="105">
        <f t="shared" ref="AB54:AM75" si="26">IFERROR(I54/I$14,0)</f>
        <v>4.2648226629278021</v>
      </c>
      <c r="AC54" s="79">
        <f t="shared" si="26"/>
        <v>5.2129060080368523</v>
      </c>
      <c r="AD54" s="79">
        <f t="shared" si="26"/>
        <v>3.5663401072709644</v>
      </c>
      <c r="AE54" s="79">
        <f t="shared" si="26"/>
        <v>5.5113247442825761</v>
      </c>
      <c r="AF54" s="79">
        <f t="shared" si="26"/>
        <v>5.4670723662111866</v>
      </c>
      <c r="AG54" s="79">
        <f t="shared" si="26"/>
        <v>5.9916121988255373</v>
      </c>
      <c r="AH54" s="79">
        <f t="shared" si="26"/>
        <v>5.9391667213351349</v>
      </c>
      <c r="AI54" s="79">
        <f t="shared" si="26"/>
        <v>7.1389620059318979</v>
      </c>
      <c r="AJ54" s="79">
        <f t="shared" si="26"/>
        <v>8.9628299365630397</v>
      </c>
      <c r="AK54" s="79">
        <f t="shared" si="26"/>
        <v>8.5366671135241425</v>
      </c>
      <c r="AL54" s="79">
        <f t="shared" si="26"/>
        <v>8.9284838176999681</v>
      </c>
      <c r="AM54" s="85">
        <f t="shared" si="26"/>
        <v>8.5413837461854811</v>
      </c>
    </row>
    <row r="55" spans="1:39" x14ac:dyDescent="0.25">
      <c r="A55" s="1" t="s">
        <v>91</v>
      </c>
      <c r="B55" t="s">
        <v>92</v>
      </c>
      <c r="C55" s="75">
        <f t="shared" si="18"/>
        <v>309916.22583333339</v>
      </c>
      <c r="D55" s="76">
        <f t="shared" si="19"/>
        <v>482132.01333333337</v>
      </c>
      <c r="E55" s="76">
        <f t="shared" si="20"/>
        <v>191210.74333333332</v>
      </c>
      <c r="F55" s="76">
        <f t="shared" si="21"/>
        <v>201288.90333333332</v>
      </c>
      <c r="G55" s="76">
        <f t="shared" si="22"/>
        <v>365033.24333333335</v>
      </c>
      <c r="H55" s="103">
        <f t="shared" si="23"/>
        <v>-0.60340583482239074</v>
      </c>
      <c r="I55" s="189">
        <v>502841</v>
      </c>
      <c r="J55" s="189">
        <v>482322.9</v>
      </c>
      <c r="K55" s="189">
        <v>461232.14</v>
      </c>
      <c r="L55" s="189">
        <v>175565.91</v>
      </c>
      <c r="M55" s="189">
        <v>218380.43</v>
      </c>
      <c r="N55" s="189">
        <v>179685.89</v>
      </c>
      <c r="O55" s="189">
        <v>201059.66</v>
      </c>
      <c r="P55" s="189">
        <v>219151.72</v>
      </c>
      <c r="Q55" s="189">
        <v>183655.33</v>
      </c>
      <c r="R55" s="189">
        <v>220568.88</v>
      </c>
      <c r="S55" s="189">
        <v>632849.15</v>
      </c>
      <c r="T55" s="190">
        <v>241681.7</v>
      </c>
      <c r="U55" s="24"/>
      <c r="V55" s="78">
        <f t="shared" si="24"/>
        <v>1.3873439692791847</v>
      </c>
      <c r="W55" s="79">
        <f t="shared" si="8"/>
        <v>1.6309714477730257</v>
      </c>
      <c r="X55" s="79">
        <f t="shared" si="9"/>
        <v>1.2858999000210718</v>
      </c>
      <c r="Y55" s="79">
        <f t="shared" si="10"/>
        <v>0.88652696870045211</v>
      </c>
      <c r="Z55" s="79">
        <f t="shared" si="11"/>
        <v>1.6428804196989677</v>
      </c>
      <c r="AA55" s="79">
        <f t="shared" si="12"/>
        <v>0.85316462747573696</v>
      </c>
      <c r="AB55" s="105">
        <f t="shared" si="26"/>
        <v>1.6988445555593095</v>
      </c>
      <c r="AC55" s="79">
        <f t="shared" si="26"/>
        <v>1.6300915552220949</v>
      </c>
      <c r="AD55" s="79">
        <f t="shared" si="26"/>
        <v>1.5637426174928972</v>
      </c>
      <c r="AE55" s="79">
        <f t="shared" si="26"/>
        <v>1.1830108620945246</v>
      </c>
      <c r="AF55" s="79">
        <f t="shared" si="26"/>
        <v>1.467078009324573</v>
      </c>
      <c r="AG55" s="79">
        <f t="shared" si="26"/>
        <v>1.2072906056411843</v>
      </c>
      <c r="AH55" s="79">
        <f t="shared" si="26"/>
        <v>0.87932989578003162</v>
      </c>
      <c r="AI55" s="79">
        <f t="shared" si="26"/>
        <v>0.96438097920315424</v>
      </c>
      <c r="AJ55" s="79">
        <f t="shared" si="26"/>
        <v>0.81529292427074129</v>
      </c>
      <c r="AK55" s="79">
        <f t="shared" si="26"/>
        <v>0.98562852738119178</v>
      </c>
      <c r="AL55" s="79">
        <f t="shared" si="26"/>
        <v>2.8474780538945059</v>
      </c>
      <c r="AM55" s="85">
        <f t="shared" si="26"/>
        <v>1.0958683044722248</v>
      </c>
    </row>
    <row r="56" spans="1:39" x14ac:dyDescent="0.25">
      <c r="A56" s="1" t="s">
        <v>93</v>
      </c>
      <c r="B56" t="s">
        <v>94</v>
      </c>
      <c r="C56" s="75">
        <f t="shared" si="18"/>
        <v>0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03">
        <f t="shared" si="23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190">
        <v>0</v>
      </c>
      <c r="U56" s="24"/>
      <c r="V56" s="78">
        <f t="shared" si="24"/>
        <v>0</v>
      </c>
      <c r="W56" s="79">
        <f t="shared" si="8"/>
        <v>0</v>
      </c>
      <c r="X56" s="79">
        <f t="shared" si="9"/>
        <v>0</v>
      </c>
      <c r="Y56" s="79">
        <f t="shared" si="10"/>
        <v>0</v>
      </c>
      <c r="Z56" s="79">
        <f t="shared" si="11"/>
        <v>0</v>
      </c>
      <c r="AA56" s="79">
        <f t="shared" si="12"/>
        <v>0</v>
      </c>
      <c r="AB56" s="105">
        <f t="shared" si="26"/>
        <v>0</v>
      </c>
      <c r="AC56" s="79">
        <f t="shared" si="26"/>
        <v>0</v>
      </c>
      <c r="AD56" s="79">
        <f t="shared" si="26"/>
        <v>0</v>
      </c>
      <c r="AE56" s="79">
        <f t="shared" si="26"/>
        <v>0</v>
      </c>
      <c r="AF56" s="79">
        <f t="shared" si="26"/>
        <v>0</v>
      </c>
      <c r="AG56" s="79">
        <f t="shared" si="26"/>
        <v>0</v>
      </c>
      <c r="AH56" s="79">
        <f t="shared" si="26"/>
        <v>0</v>
      </c>
      <c r="AI56" s="79">
        <f t="shared" si="26"/>
        <v>0</v>
      </c>
      <c r="AJ56" s="79">
        <f t="shared" si="26"/>
        <v>0</v>
      </c>
      <c r="AK56" s="79">
        <f t="shared" si="26"/>
        <v>0</v>
      </c>
      <c r="AL56" s="79">
        <f t="shared" si="26"/>
        <v>0</v>
      </c>
      <c r="AM56" s="85">
        <f t="shared" si="26"/>
        <v>0</v>
      </c>
    </row>
    <row r="57" spans="1:39" x14ac:dyDescent="0.25">
      <c r="A57" s="1" t="s">
        <v>95</v>
      </c>
      <c r="B57" t="s">
        <v>96</v>
      </c>
      <c r="C57" s="75">
        <f t="shared" si="18"/>
        <v>0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0</v>
      </c>
      <c r="H57" s="103">
        <f t="shared" si="23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>
        <v>0</v>
      </c>
      <c r="S57" s="189">
        <v>0</v>
      </c>
      <c r="T57" s="190">
        <v>0</v>
      </c>
      <c r="U57" s="24"/>
      <c r="V57" s="78">
        <f t="shared" si="24"/>
        <v>0</v>
      </c>
      <c r="W57" s="79">
        <f t="shared" si="8"/>
        <v>0</v>
      </c>
      <c r="X57" s="79">
        <f t="shared" si="9"/>
        <v>0</v>
      </c>
      <c r="Y57" s="79">
        <f t="shared" si="10"/>
        <v>0</v>
      </c>
      <c r="Z57" s="79">
        <f t="shared" si="11"/>
        <v>0</v>
      </c>
      <c r="AA57" s="79">
        <f t="shared" si="12"/>
        <v>0</v>
      </c>
      <c r="AB57" s="105">
        <f t="shared" si="26"/>
        <v>0</v>
      </c>
      <c r="AC57" s="79">
        <f t="shared" si="26"/>
        <v>0</v>
      </c>
      <c r="AD57" s="79">
        <f t="shared" si="26"/>
        <v>0</v>
      </c>
      <c r="AE57" s="79">
        <f t="shared" si="26"/>
        <v>0</v>
      </c>
      <c r="AF57" s="79">
        <f t="shared" si="26"/>
        <v>0</v>
      </c>
      <c r="AG57" s="79">
        <f t="shared" si="26"/>
        <v>0</v>
      </c>
      <c r="AH57" s="79">
        <f t="shared" si="26"/>
        <v>0</v>
      </c>
      <c r="AI57" s="79">
        <f t="shared" si="26"/>
        <v>0</v>
      </c>
      <c r="AJ57" s="79">
        <f t="shared" si="26"/>
        <v>0</v>
      </c>
      <c r="AK57" s="79">
        <f t="shared" si="26"/>
        <v>0</v>
      </c>
      <c r="AL57" s="79">
        <f t="shared" si="26"/>
        <v>0</v>
      </c>
      <c r="AM57" s="85">
        <f t="shared" si="26"/>
        <v>0</v>
      </c>
    </row>
    <row r="58" spans="1:39" x14ac:dyDescent="0.25">
      <c r="A58" s="1" t="s">
        <v>97</v>
      </c>
      <c r="B58" t="s">
        <v>98</v>
      </c>
      <c r="C58" s="75">
        <f t="shared" si="18"/>
        <v>64927.740000000013</v>
      </c>
      <c r="D58" s="76">
        <f t="shared" si="19"/>
        <v>133370.36000000002</v>
      </c>
      <c r="E58" s="76">
        <f t="shared" si="20"/>
        <v>51835.610000000008</v>
      </c>
      <c r="F58" s="76">
        <f t="shared" si="21"/>
        <v>8663.3033333333333</v>
      </c>
      <c r="G58" s="76">
        <f t="shared" si="22"/>
        <v>65841.686666666661</v>
      </c>
      <c r="H58" s="106">
        <f t="shared" si="23"/>
        <v>-0.61134085564438745</v>
      </c>
      <c r="I58" s="189">
        <v>146650.22</v>
      </c>
      <c r="J58" s="189">
        <v>178103.28</v>
      </c>
      <c r="K58" s="189">
        <v>75357.58</v>
      </c>
      <c r="L58" s="189">
        <v>72067.5</v>
      </c>
      <c r="M58" s="189">
        <v>82192.33</v>
      </c>
      <c r="N58" s="189">
        <v>1247</v>
      </c>
      <c r="O58" s="189">
        <v>0</v>
      </c>
      <c r="P58" s="189">
        <v>6325</v>
      </c>
      <c r="Q58" s="189">
        <v>19664.91</v>
      </c>
      <c r="R58" s="189">
        <v>73720</v>
      </c>
      <c r="S58" s="189">
        <v>28693</v>
      </c>
      <c r="T58" s="190">
        <v>95112.06</v>
      </c>
      <c r="U58" s="24"/>
      <c r="V58" s="78">
        <f t="shared" si="24"/>
        <v>0.2906498628321853</v>
      </c>
      <c r="W58" s="79">
        <f t="shared" si="8"/>
        <v>0.45116947873946678</v>
      </c>
      <c r="X58" s="79">
        <f t="shared" si="9"/>
        <v>0.34859655139948087</v>
      </c>
      <c r="Y58" s="79">
        <f t="shared" si="10"/>
        <v>3.815536731458101E-2</v>
      </c>
      <c r="Z58" s="79">
        <f t="shared" si="11"/>
        <v>0.29632922425600794</v>
      </c>
      <c r="AA58" s="79">
        <f t="shared" si="12"/>
        <v>6.7663837386979164</v>
      </c>
      <c r="AB58" s="105">
        <f t="shared" si="26"/>
        <v>0.49545667083347411</v>
      </c>
      <c r="AC58" s="79">
        <f t="shared" si="26"/>
        <v>0.6019300611382048</v>
      </c>
      <c r="AD58" s="79">
        <f t="shared" si="26"/>
        <v>0.25548926273249389</v>
      </c>
      <c r="AE58" s="79">
        <f t="shared" si="26"/>
        <v>0.48561042006387883</v>
      </c>
      <c r="AF58" s="79">
        <f t="shared" si="26"/>
        <v>0.55216742579977696</v>
      </c>
      <c r="AG58" s="79">
        <f t="shared" si="26"/>
        <v>8.3784619105849462E-3</v>
      </c>
      <c r="AH58" s="79">
        <f t="shared" si="26"/>
        <v>0</v>
      </c>
      <c r="AI58" s="79">
        <f t="shared" si="26"/>
        <v>2.7833273192927489E-2</v>
      </c>
      <c r="AJ58" s="79">
        <f t="shared" si="26"/>
        <v>8.7297558853429102E-2</v>
      </c>
      <c r="AK58" s="79">
        <f t="shared" si="26"/>
        <v>0.32942333042875976</v>
      </c>
      <c r="AL58" s="79">
        <f t="shared" si="26"/>
        <v>0.129102943095357</v>
      </c>
      <c r="AM58" s="85">
        <f t="shared" si="26"/>
        <v>0.43127093167194919</v>
      </c>
    </row>
    <row r="59" spans="1:39" x14ac:dyDescent="0.25">
      <c r="A59" s="1" t="s">
        <v>99</v>
      </c>
      <c r="B59" t="s">
        <v>100</v>
      </c>
      <c r="C59" s="75">
        <f t="shared" si="18"/>
        <v>537473.23583333334</v>
      </c>
      <c r="D59" s="76">
        <f t="shared" si="19"/>
        <v>826107.1333333333</v>
      </c>
      <c r="E59" s="76">
        <f t="shared" si="20"/>
        <v>396675.38333333336</v>
      </c>
      <c r="F59" s="76">
        <f t="shared" si="21"/>
        <v>380966.33</v>
      </c>
      <c r="G59" s="76">
        <f t="shared" si="22"/>
        <v>546144.09666666668</v>
      </c>
      <c r="H59" s="106">
        <f t="shared" si="23"/>
        <v>-0.51982573769487683</v>
      </c>
      <c r="I59" s="189">
        <v>753078.32</v>
      </c>
      <c r="J59" s="189">
        <v>986259.52</v>
      </c>
      <c r="K59" s="189">
        <v>738983.56</v>
      </c>
      <c r="L59" s="189">
        <v>403083.48</v>
      </c>
      <c r="M59" s="189">
        <v>460628.58</v>
      </c>
      <c r="N59" s="189">
        <v>326314.09000000003</v>
      </c>
      <c r="O59" s="189">
        <v>356819.1</v>
      </c>
      <c r="P59" s="189">
        <v>373889.56</v>
      </c>
      <c r="Q59" s="189">
        <v>412190.33</v>
      </c>
      <c r="R59" s="189">
        <v>566437.31000000006</v>
      </c>
      <c r="S59" s="189">
        <v>511210.99</v>
      </c>
      <c r="T59" s="190">
        <v>560783.99</v>
      </c>
      <c r="U59" s="24"/>
      <c r="V59" s="78">
        <f t="shared" si="24"/>
        <v>2.4060058500562178</v>
      </c>
      <c r="W59" s="79">
        <f t="shared" si="8"/>
        <v>2.7945813802178772</v>
      </c>
      <c r="X59" s="79">
        <f t="shared" si="9"/>
        <v>2.6676578254807284</v>
      </c>
      <c r="Y59" s="79">
        <f t="shared" si="10"/>
        <v>1.6778715573433554</v>
      </c>
      <c r="Z59" s="79">
        <f t="shared" si="11"/>
        <v>2.4579937831265295</v>
      </c>
      <c r="AA59" s="79">
        <f t="shared" si="12"/>
        <v>0.4649475237653915</v>
      </c>
      <c r="AB59" s="105">
        <f t="shared" si="26"/>
        <v>2.5442694685631269</v>
      </c>
      <c r="AC59" s="79">
        <f t="shared" si="26"/>
        <v>3.3332303210347196</v>
      </c>
      <c r="AD59" s="79">
        <f t="shared" si="26"/>
        <v>2.5054196925622301</v>
      </c>
      <c r="AE59" s="79">
        <f t="shared" si="26"/>
        <v>2.7160861420697273</v>
      </c>
      <c r="AF59" s="79">
        <f t="shared" si="26"/>
        <v>3.0944991736869687</v>
      </c>
      <c r="AG59" s="79">
        <f t="shared" si="26"/>
        <v>2.1924700673233266</v>
      </c>
      <c r="AH59" s="79">
        <f t="shared" si="26"/>
        <v>1.5605402994082684</v>
      </c>
      <c r="AI59" s="79">
        <f t="shared" si="26"/>
        <v>1.6453075521681351</v>
      </c>
      <c r="AJ59" s="79">
        <f t="shared" si="26"/>
        <v>1.8298181680968468</v>
      </c>
      <c r="AK59" s="79">
        <f t="shared" si="26"/>
        <v>2.5311674598386849</v>
      </c>
      <c r="AL59" s="79">
        <f t="shared" si="26"/>
        <v>2.300172284239749</v>
      </c>
      <c r="AM59" s="85">
        <f t="shared" si="26"/>
        <v>2.5427883050163462</v>
      </c>
    </row>
    <row r="60" spans="1:39" x14ac:dyDescent="0.25">
      <c r="A60" s="1" t="s">
        <v>101</v>
      </c>
      <c r="B60" t="s">
        <v>102</v>
      </c>
      <c r="C60" s="75">
        <f t="shared" si="18"/>
        <v>1656.9574999999998</v>
      </c>
      <c r="D60" s="76">
        <f t="shared" si="19"/>
        <v>0</v>
      </c>
      <c r="E60" s="76">
        <f t="shared" si="20"/>
        <v>0</v>
      </c>
      <c r="F60" s="76">
        <f t="shared" si="21"/>
        <v>6627.829999999999</v>
      </c>
      <c r="G60" s="76">
        <f t="shared" si="22"/>
        <v>0</v>
      </c>
      <c r="H60" s="106">
        <f t="shared" si="23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2154.4699999999998</v>
      </c>
      <c r="P60" s="189">
        <v>6144.93</v>
      </c>
      <c r="Q60" s="189">
        <v>11584.09</v>
      </c>
      <c r="R60" s="189">
        <v>0</v>
      </c>
      <c r="S60" s="189">
        <v>0</v>
      </c>
      <c r="T60" s="190">
        <v>0</v>
      </c>
      <c r="U60" s="24"/>
      <c r="V60" s="78">
        <f t="shared" si="24"/>
        <v>7.4173915508804174E-3</v>
      </c>
      <c r="W60" s="79">
        <f t="shared" si="8"/>
        <v>0</v>
      </c>
      <c r="X60" s="79">
        <f t="shared" si="9"/>
        <v>0</v>
      </c>
      <c r="Y60" s="79">
        <f t="shared" si="10"/>
        <v>2.919063068882494E-2</v>
      </c>
      <c r="Z60" s="79">
        <f t="shared" si="11"/>
        <v>0</v>
      </c>
      <c r="AA60" s="79">
        <f t="shared" si="12"/>
        <v>-1</v>
      </c>
      <c r="AB60" s="105">
        <f t="shared" si="26"/>
        <v>0</v>
      </c>
      <c r="AC60" s="79">
        <f t="shared" si="26"/>
        <v>0</v>
      </c>
      <c r="AD60" s="79">
        <f t="shared" si="26"/>
        <v>0</v>
      </c>
      <c r="AE60" s="79">
        <f t="shared" si="26"/>
        <v>0</v>
      </c>
      <c r="AF60" s="79">
        <f t="shared" si="26"/>
        <v>0</v>
      </c>
      <c r="AG60" s="79">
        <f t="shared" si="26"/>
        <v>0</v>
      </c>
      <c r="AH60" s="79">
        <f t="shared" si="26"/>
        <v>9.422526033124717E-3</v>
      </c>
      <c r="AI60" s="79">
        <f t="shared" si="26"/>
        <v>2.7040872006547971E-2</v>
      </c>
      <c r="AJ60" s="79">
        <f t="shared" si="26"/>
        <v>5.1424734643505589E-2</v>
      </c>
      <c r="AK60" s="79">
        <f t="shared" si="26"/>
        <v>0</v>
      </c>
      <c r="AL60" s="79">
        <f t="shared" si="26"/>
        <v>0</v>
      </c>
      <c r="AM60" s="85">
        <f t="shared" si="26"/>
        <v>0</v>
      </c>
    </row>
    <row r="61" spans="1:39" x14ac:dyDescent="0.25">
      <c r="A61" s="1" t="s">
        <v>103</v>
      </c>
      <c r="B61" t="s">
        <v>104</v>
      </c>
      <c r="C61" s="75">
        <f t="shared" si="18"/>
        <v>0</v>
      </c>
      <c r="D61" s="76">
        <f t="shared" si="19"/>
        <v>0</v>
      </c>
      <c r="E61" s="76">
        <f t="shared" si="20"/>
        <v>0</v>
      </c>
      <c r="F61" s="76">
        <f t="shared" si="21"/>
        <v>0</v>
      </c>
      <c r="G61" s="76">
        <f t="shared" si="22"/>
        <v>0</v>
      </c>
      <c r="H61" s="106">
        <f t="shared" si="23"/>
        <v>0</v>
      </c>
      <c r="I61" s="189">
        <v>0</v>
      </c>
      <c r="J61" s="189">
        <v>0</v>
      </c>
      <c r="K61" s="189">
        <v>0</v>
      </c>
      <c r="L61" s="189">
        <v>0</v>
      </c>
      <c r="M61" s="189">
        <v>0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90">
        <v>0</v>
      </c>
      <c r="U61" s="24"/>
      <c r="V61" s="78">
        <f t="shared" si="24"/>
        <v>0</v>
      </c>
      <c r="W61" s="79">
        <f t="shared" si="8"/>
        <v>0</v>
      </c>
      <c r="X61" s="79">
        <f t="shared" si="9"/>
        <v>0</v>
      </c>
      <c r="Y61" s="79">
        <f t="shared" si="10"/>
        <v>0</v>
      </c>
      <c r="Z61" s="79">
        <f t="shared" si="11"/>
        <v>0</v>
      </c>
      <c r="AA61" s="79">
        <f t="shared" si="12"/>
        <v>0</v>
      </c>
      <c r="AB61" s="105">
        <f t="shared" si="26"/>
        <v>0</v>
      </c>
      <c r="AC61" s="79">
        <f t="shared" si="26"/>
        <v>0</v>
      </c>
      <c r="AD61" s="79">
        <f t="shared" si="26"/>
        <v>0</v>
      </c>
      <c r="AE61" s="79">
        <f t="shared" si="26"/>
        <v>0</v>
      </c>
      <c r="AF61" s="79">
        <f t="shared" si="26"/>
        <v>0</v>
      </c>
      <c r="AG61" s="79">
        <f t="shared" si="26"/>
        <v>0</v>
      </c>
      <c r="AH61" s="79">
        <f t="shared" si="26"/>
        <v>0</v>
      </c>
      <c r="AI61" s="79">
        <f t="shared" si="26"/>
        <v>0</v>
      </c>
      <c r="AJ61" s="79">
        <f t="shared" si="26"/>
        <v>0</v>
      </c>
      <c r="AK61" s="79">
        <f t="shared" si="26"/>
        <v>0</v>
      </c>
      <c r="AL61" s="79">
        <f t="shared" si="26"/>
        <v>0</v>
      </c>
      <c r="AM61" s="85">
        <f t="shared" si="26"/>
        <v>0</v>
      </c>
    </row>
    <row r="62" spans="1:39" x14ac:dyDescent="0.25">
      <c r="A62" s="1" t="s">
        <v>105</v>
      </c>
      <c r="B62" t="s">
        <v>106</v>
      </c>
      <c r="C62" s="75">
        <f t="shared" si="18"/>
        <v>134.5</v>
      </c>
      <c r="D62" s="76">
        <f t="shared" si="19"/>
        <v>717.33333333333337</v>
      </c>
      <c r="E62" s="76">
        <f t="shared" si="20"/>
        <v>-179.33333333333334</v>
      </c>
      <c r="F62" s="76">
        <f t="shared" si="21"/>
        <v>0</v>
      </c>
      <c r="G62" s="76">
        <f t="shared" si="22"/>
        <v>0</v>
      </c>
      <c r="H62" s="106">
        <f t="shared" si="23"/>
        <v>-1.25</v>
      </c>
      <c r="I62" s="189">
        <v>2152</v>
      </c>
      <c r="J62" s="189">
        <v>0</v>
      </c>
      <c r="K62" s="189">
        <v>0</v>
      </c>
      <c r="L62" s="189">
        <v>-538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  <c r="T62" s="190">
        <v>0</v>
      </c>
      <c r="U62" s="24"/>
      <c r="V62" s="78">
        <f t="shared" si="24"/>
        <v>6.0209097915511788E-4</v>
      </c>
      <c r="W62" s="79">
        <f t="shared" si="8"/>
        <v>2.4266179238208859E-3</v>
      </c>
      <c r="X62" s="79">
        <f t="shared" si="9"/>
        <v>-1.2060238425085296E-3</v>
      </c>
      <c r="Y62" s="79">
        <f t="shared" si="10"/>
        <v>0</v>
      </c>
      <c r="Z62" s="79">
        <f t="shared" si="11"/>
        <v>0</v>
      </c>
      <c r="AA62" s="79">
        <f t="shared" si="12"/>
        <v>0</v>
      </c>
      <c r="AB62" s="105">
        <f t="shared" si="26"/>
        <v>7.2705158958072912E-3</v>
      </c>
      <c r="AC62" s="79">
        <f t="shared" si="26"/>
        <v>0</v>
      </c>
      <c r="AD62" s="79">
        <f t="shared" si="26"/>
        <v>0</v>
      </c>
      <c r="AE62" s="79">
        <f t="shared" si="26"/>
        <v>-3.6251903561850601E-3</v>
      </c>
      <c r="AF62" s="79">
        <f t="shared" si="26"/>
        <v>0</v>
      </c>
      <c r="AG62" s="79">
        <f t="shared" si="26"/>
        <v>0</v>
      </c>
      <c r="AH62" s="79">
        <f t="shared" si="26"/>
        <v>0</v>
      </c>
      <c r="AI62" s="79">
        <f t="shared" si="26"/>
        <v>0</v>
      </c>
      <c r="AJ62" s="79">
        <f t="shared" si="26"/>
        <v>0</v>
      </c>
      <c r="AK62" s="79">
        <f t="shared" si="26"/>
        <v>0</v>
      </c>
      <c r="AL62" s="79">
        <f t="shared" si="26"/>
        <v>0</v>
      </c>
      <c r="AM62" s="85">
        <f t="shared" si="26"/>
        <v>0</v>
      </c>
    </row>
    <row r="63" spans="1:39" x14ac:dyDescent="0.25">
      <c r="A63" s="1" t="s">
        <v>107</v>
      </c>
      <c r="B63" t="s">
        <v>108</v>
      </c>
      <c r="C63" s="75">
        <f t="shared" si="18"/>
        <v>0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06">
        <f t="shared" si="23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>
        <v>0</v>
      </c>
      <c r="S63" s="189">
        <v>0</v>
      </c>
      <c r="T63" s="190">
        <v>0</v>
      </c>
      <c r="U63" s="24"/>
      <c r="V63" s="78">
        <f t="shared" si="24"/>
        <v>0</v>
      </c>
      <c r="W63" s="79">
        <f t="shared" si="8"/>
        <v>0</v>
      </c>
      <c r="X63" s="79">
        <f t="shared" si="9"/>
        <v>0</v>
      </c>
      <c r="Y63" s="79">
        <f t="shared" si="10"/>
        <v>0</v>
      </c>
      <c r="Z63" s="79">
        <f t="shared" si="11"/>
        <v>0</v>
      </c>
      <c r="AA63" s="79">
        <f t="shared" si="12"/>
        <v>0</v>
      </c>
      <c r="AB63" s="105">
        <f t="shared" si="26"/>
        <v>0</v>
      </c>
      <c r="AC63" s="79">
        <f t="shared" si="26"/>
        <v>0</v>
      </c>
      <c r="AD63" s="79">
        <f t="shared" si="26"/>
        <v>0</v>
      </c>
      <c r="AE63" s="79">
        <f t="shared" si="26"/>
        <v>0</v>
      </c>
      <c r="AF63" s="79">
        <f t="shared" si="26"/>
        <v>0</v>
      </c>
      <c r="AG63" s="79">
        <f t="shared" si="26"/>
        <v>0</v>
      </c>
      <c r="AH63" s="79">
        <f t="shared" si="26"/>
        <v>0</v>
      </c>
      <c r="AI63" s="79">
        <f t="shared" si="26"/>
        <v>0</v>
      </c>
      <c r="AJ63" s="79">
        <f t="shared" si="26"/>
        <v>0</v>
      </c>
      <c r="AK63" s="79">
        <f t="shared" si="26"/>
        <v>0</v>
      </c>
      <c r="AL63" s="79">
        <f t="shared" si="26"/>
        <v>0</v>
      </c>
      <c r="AM63" s="85">
        <f t="shared" si="26"/>
        <v>0</v>
      </c>
    </row>
    <row r="64" spans="1:39" x14ac:dyDescent="0.25">
      <c r="A64" s="1" t="s">
        <v>109</v>
      </c>
      <c r="B64" t="s">
        <v>110</v>
      </c>
      <c r="C64" s="75">
        <f t="shared" si="18"/>
        <v>0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06">
        <f t="shared" si="23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90">
        <v>0</v>
      </c>
      <c r="U64" s="24"/>
      <c r="V64" s="78">
        <f t="shared" si="24"/>
        <v>0</v>
      </c>
      <c r="W64" s="79">
        <f t="shared" si="8"/>
        <v>0</v>
      </c>
      <c r="X64" s="79">
        <f t="shared" si="9"/>
        <v>0</v>
      </c>
      <c r="Y64" s="79">
        <f t="shared" si="10"/>
        <v>0</v>
      </c>
      <c r="Z64" s="79">
        <f t="shared" si="11"/>
        <v>0</v>
      </c>
      <c r="AA64" s="79">
        <f t="shared" si="12"/>
        <v>0</v>
      </c>
      <c r="AB64" s="105">
        <f t="shared" si="26"/>
        <v>0</v>
      </c>
      <c r="AC64" s="79">
        <f t="shared" si="26"/>
        <v>0</v>
      </c>
      <c r="AD64" s="79">
        <f t="shared" si="26"/>
        <v>0</v>
      </c>
      <c r="AE64" s="79">
        <f t="shared" si="26"/>
        <v>0</v>
      </c>
      <c r="AF64" s="79">
        <f t="shared" si="26"/>
        <v>0</v>
      </c>
      <c r="AG64" s="79">
        <f t="shared" si="26"/>
        <v>0</v>
      </c>
      <c r="AH64" s="79">
        <f t="shared" si="26"/>
        <v>0</v>
      </c>
      <c r="AI64" s="79">
        <f t="shared" si="26"/>
        <v>0</v>
      </c>
      <c r="AJ64" s="79">
        <f t="shared" si="26"/>
        <v>0</v>
      </c>
      <c r="AK64" s="79">
        <f t="shared" si="26"/>
        <v>0</v>
      </c>
      <c r="AL64" s="79">
        <f t="shared" si="26"/>
        <v>0</v>
      </c>
      <c r="AM64" s="85">
        <f t="shared" si="26"/>
        <v>0</v>
      </c>
    </row>
    <row r="65" spans="1:39" x14ac:dyDescent="0.25">
      <c r="A65" s="1" t="s">
        <v>111</v>
      </c>
      <c r="B65" t="s">
        <v>112</v>
      </c>
      <c r="C65" s="75">
        <f t="shared" si="18"/>
        <v>0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06">
        <f t="shared" si="23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  <c r="T65" s="190">
        <v>0</v>
      </c>
      <c r="U65" s="24"/>
      <c r="V65" s="78">
        <f t="shared" si="24"/>
        <v>0</v>
      </c>
      <c r="W65" s="79">
        <f t="shared" si="8"/>
        <v>0</v>
      </c>
      <c r="X65" s="79">
        <f t="shared" si="9"/>
        <v>0</v>
      </c>
      <c r="Y65" s="79">
        <f t="shared" si="10"/>
        <v>0</v>
      </c>
      <c r="Z65" s="79">
        <f t="shared" si="11"/>
        <v>0</v>
      </c>
      <c r="AA65" s="79">
        <f t="shared" si="12"/>
        <v>0</v>
      </c>
      <c r="AB65" s="105">
        <f t="shared" si="26"/>
        <v>0</v>
      </c>
      <c r="AC65" s="79">
        <f t="shared" si="26"/>
        <v>0</v>
      </c>
      <c r="AD65" s="79">
        <f t="shared" si="26"/>
        <v>0</v>
      </c>
      <c r="AE65" s="79">
        <f t="shared" si="26"/>
        <v>0</v>
      </c>
      <c r="AF65" s="79">
        <f t="shared" si="26"/>
        <v>0</v>
      </c>
      <c r="AG65" s="79">
        <f t="shared" si="26"/>
        <v>0</v>
      </c>
      <c r="AH65" s="79">
        <f t="shared" si="26"/>
        <v>0</v>
      </c>
      <c r="AI65" s="79">
        <f t="shared" si="26"/>
        <v>0</v>
      </c>
      <c r="AJ65" s="79">
        <f t="shared" si="26"/>
        <v>0</v>
      </c>
      <c r="AK65" s="79">
        <f t="shared" si="26"/>
        <v>0</v>
      </c>
      <c r="AL65" s="79">
        <f t="shared" si="26"/>
        <v>0</v>
      </c>
      <c r="AM65" s="85">
        <f t="shared" si="26"/>
        <v>0</v>
      </c>
    </row>
    <row r="66" spans="1:39" x14ac:dyDescent="0.25">
      <c r="A66" s="1" t="s">
        <v>113</v>
      </c>
      <c r="B66" t="s">
        <v>114</v>
      </c>
      <c r="C66" s="75">
        <f t="shared" si="18"/>
        <v>0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0</v>
      </c>
      <c r="H66" s="106">
        <f t="shared" si="23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0</v>
      </c>
      <c r="T66" s="190">
        <v>0</v>
      </c>
      <c r="U66" s="24"/>
      <c r="V66" s="78">
        <f t="shared" si="24"/>
        <v>0</v>
      </c>
      <c r="W66" s="79">
        <f t="shared" si="8"/>
        <v>0</v>
      </c>
      <c r="X66" s="79">
        <f t="shared" si="9"/>
        <v>0</v>
      </c>
      <c r="Y66" s="79">
        <f t="shared" si="10"/>
        <v>0</v>
      </c>
      <c r="Z66" s="79">
        <f t="shared" si="11"/>
        <v>0</v>
      </c>
      <c r="AA66" s="79">
        <f t="shared" si="12"/>
        <v>0</v>
      </c>
      <c r="AB66" s="105">
        <f t="shared" si="26"/>
        <v>0</v>
      </c>
      <c r="AC66" s="79">
        <f t="shared" si="26"/>
        <v>0</v>
      </c>
      <c r="AD66" s="79">
        <f t="shared" si="26"/>
        <v>0</v>
      </c>
      <c r="AE66" s="79">
        <f t="shared" si="26"/>
        <v>0</v>
      </c>
      <c r="AF66" s="79">
        <f t="shared" si="26"/>
        <v>0</v>
      </c>
      <c r="AG66" s="79">
        <f t="shared" si="26"/>
        <v>0</v>
      </c>
      <c r="AH66" s="79">
        <f t="shared" si="26"/>
        <v>0</v>
      </c>
      <c r="AI66" s="79">
        <f t="shared" si="26"/>
        <v>0</v>
      </c>
      <c r="AJ66" s="79">
        <f t="shared" si="26"/>
        <v>0</v>
      </c>
      <c r="AK66" s="79">
        <f t="shared" si="26"/>
        <v>0</v>
      </c>
      <c r="AL66" s="79">
        <f t="shared" si="26"/>
        <v>0</v>
      </c>
      <c r="AM66" s="85">
        <f t="shared" si="26"/>
        <v>0</v>
      </c>
    </row>
    <row r="67" spans="1:39" x14ac:dyDescent="0.25">
      <c r="A67" s="1" t="s">
        <v>115</v>
      </c>
      <c r="B67" t="s">
        <v>116</v>
      </c>
      <c r="C67" s="75">
        <f t="shared" si="18"/>
        <v>624.98833333333334</v>
      </c>
      <c r="D67" s="76">
        <f t="shared" si="19"/>
        <v>0</v>
      </c>
      <c r="E67" s="76">
        <f t="shared" si="20"/>
        <v>0</v>
      </c>
      <c r="F67" s="76">
        <f t="shared" si="21"/>
        <v>2499.9533333333334</v>
      </c>
      <c r="G67" s="76">
        <f t="shared" si="22"/>
        <v>0</v>
      </c>
      <c r="H67" s="106">
        <f t="shared" si="23"/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0</v>
      </c>
      <c r="N67" s="189">
        <v>0</v>
      </c>
      <c r="O67" s="189">
        <v>1995.09</v>
      </c>
      <c r="P67" s="189">
        <v>2485.92</v>
      </c>
      <c r="Q67" s="189">
        <v>3018.85</v>
      </c>
      <c r="R67" s="189">
        <v>0</v>
      </c>
      <c r="S67" s="189">
        <v>0</v>
      </c>
      <c r="T67" s="190">
        <v>0</v>
      </c>
      <c r="U67" s="24"/>
      <c r="V67" s="78">
        <f t="shared" si="24"/>
        <v>2.7977683091241034E-3</v>
      </c>
      <c r="W67" s="79">
        <f t="shared" si="8"/>
        <v>0</v>
      </c>
      <c r="X67" s="79">
        <f t="shared" si="9"/>
        <v>0</v>
      </c>
      <c r="Y67" s="79">
        <f t="shared" si="10"/>
        <v>1.1010423395384343E-2</v>
      </c>
      <c r="Z67" s="79">
        <f t="shared" si="11"/>
        <v>0</v>
      </c>
      <c r="AA67" s="79">
        <f t="shared" si="12"/>
        <v>-1</v>
      </c>
      <c r="AB67" s="105">
        <f t="shared" si="26"/>
        <v>0</v>
      </c>
      <c r="AC67" s="79">
        <f t="shared" si="26"/>
        <v>0</v>
      </c>
      <c r="AD67" s="79">
        <f t="shared" si="26"/>
        <v>0</v>
      </c>
      <c r="AE67" s="79">
        <f t="shared" si="26"/>
        <v>0</v>
      </c>
      <c r="AF67" s="79">
        <f t="shared" si="26"/>
        <v>0</v>
      </c>
      <c r="AG67" s="79">
        <f t="shared" si="26"/>
        <v>0</v>
      </c>
      <c r="AH67" s="79">
        <f t="shared" si="26"/>
        <v>8.7254811918600836E-3</v>
      </c>
      <c r="AI67" s="79">
        <f t="shared" si="26"/>
        <v>1.0939334465733171E-2</v>
      </c>
      <c r="AJ67" s="79">
        <f t="shared" si="26"/>
        <v>1.3401446309424983E-2</v>
      </c>
      <c r="AK67" s="79">
        <f t="shared" si="26"/>
        <v>0</v>
      </c>
      <c r="AL67" s="79">
        <f t="shared" si="26"/>
        <v>0</v>
      </c>
      <c r="AM67" s="85">
        <f t="shared" si="26"/>
        <v>0</v>
      </c>
    </row>
    <row r="68" spans="1:39" x14ac:dyDescent="0.25">
      <c r="A68" s="1" t="s">
        <v>117</v>
      </c>
      <c r="B68" t="s">
        <v>118</v>
      </c>
      <c r="C68" s="75">
        <f t="shared" si="18"/>
        <v>0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06">
        <f t="shared" si="23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90">
        <v>0</v>
      </c>
      <c r="U68" s="24"/>
      <c r="V68" s="78">
        <f t="shared" si="24"/>
        <v>0</v>
      </c>
      <c r="W68" s="79">
        <f t="shared" si="8"/>
        <v>0</v>
      </c>
      <c r="X68" s="79">
        <f t="shared" si="9"/>
        <v>0</v>
      </c>
      <c r="Y68" s="79">
        <f t="shared" si="10"/>
        <v>0</v>
      </c>
      <c r="Z68" s="79">
        <f t="shared" si="11"/>
        <v>0</v>
      </c>
      <c r="AA68" s="79">
        <f t="shared" si="12"/>
        <v>0</v>
      </c>
      <c r="AB68" s="105">
        <f t="shared" si="26"/>
        <v>0</v>
      </c>
      <c r="AC68" s="79">
        <f t="shared" si="26"/>
        <v>0</v>
      </c>
      <c r="AD68" s="79">
        <f t="shared" si="26"/>
        <v>0</v>
      </c>
      <c r="AE68" s="79">
        <f t="shared" si="26"/>
        <v>0</v>
      </c>
      <c r="AF68" s="79">
        <f t="shared" si="26"/>
        <v>0</v>
      </c>
      <c r="AG68" s="79">
        <f t="shared" si="26"/>
        <v>0</v>
      </c>
      <c r="AH68" s="79">
        <f t="shared" si="26"/>
        <v>0</v>
      </c>
      <c r="AI68" s="79">
        <f t="shared" si="26"/>
        <v>0</v>
      </c>
      <c r="AJ68" s="79">
        <f t="shared" si="26"/>
        <v>0</v>
      </c>
      <c r="AK68" s="79">
        <f t="shared" si="26"/>
        <v>0</v>
      </c>
      <c r="AL68" s="79">
        <f t="shared" si="26"/>
        <v>0</v>
      </c>
      <c r="AM68" s="85">
        <f t="shared" si="26"/>
        <v>0</v>
      </c>
    </row>
    <row r="69" spans="1:39" x14ac:dyDescent="0.25">
      <c r="A69" s="1" t="s">
        <v>119</v>
      </c>
      <c r="B69" t="s">
        <v>120</v>
      </c>
      <c r="C69" s="75">
        <f t="shared" si="18"/>
        <v>0</v>
      </c>
      <c r="D69" s="76">
        <f t="shared" si="19"/>
        <v>0</v>
      </c>
      <c r="E69" s="76">
        <f t="shared" si="20"/>
        <v>0</v>
      </c>
      <c r="F69" s="76">
        <f t="shared" si="21"/>
        <v>0</v>
      </c>
      <c r="G69" s="76">
        <f t="shared" si="22"/>
        <v>0</v>
      </c>
      <c r="H69" s="106">
        <f t="shared" si="23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0</v>
      </c>
      <c r="P69" s="189">
        <v>0</v>
      </c>
      <c r="Q69" s="189">
        <v>0</v>
      </c>
      <c r="R69" s="189">
        <v>0</v>
      </c>
      <c r="S69" s="189">
        <v>0</v>
      </c>
      <c r="T69" s="190">
        <v>0</v>
      </c>
      <c r="U69" s="24"/>
      <c r="V69" s="78">
        <f t="shared" si="24"/>
        <v>0</v>
      </c>
      <c r="W69" s="79">
        <f t="shared" si="8"/>
        <v>0</v>
      </c>
      <c r="X69" s="79">
        <f t="shared" si="9"/>
        <v>0</v>
      </c>
      <c r="Y69" s="79">
        <f t="shared" si="10"/>
        <v>0</v>
      </c>
      <c r="Z69" s="79">
        <f t="shared" si="11"/>
        <v>0</v>
      </c>
      <c r="AA69" s="79">
        <f t="shared" si="12"/>
        <v>0</v>
      </c>
      <c r="AB69" s="105">
        <f t="shared" si="26"/>
        <v>0</v>
      </c>
      <c r="AC69" s="79">
        <f t="shared" si="26"/>
        <v>0</v>
      </c>
      <c r="AD69" s="79">
        <f t="shared" si="26"/>
        <v>0</v>
      </c>
      <c r="AE69" s="79">
        <f t="shared" si="26"/>
        <v>0</v>
      </c>
      <c r="AF69" s="79">
        <f t="shared" si="26"/>
        <v>0</v>
      </c>
      <c r="AG69" s="79">
        <f t="shared" si="26"/>
        <v>0</v>
      </c>
      <c r="AH69" s="79">
        <f t="shared" si="26"/>
        <v>0</v>
      </c>
      <c r="AI69" s="79">
        <f t="shared" si="26"/>
        <v>0</v>
      </c>
      <c r="AJ69" s="79">
        <f t="shared" si="26"/>
        <v>0</v>
      </c>
      <c r="AK69" s="79">
        <f t="shared" si="26"/>
        <v>0</v>
      </c>
      <c r="AL69" s="79">
        <f t="shared" si="26"/>
        <v>0</v>
      </c>
      <c r="AM69" s="85">
        <f t="shared" si="26"/>
        <v>0</v>
      </c>
    </row>
    <row r="70" spans="1:39" x14ac:dyDescent="0.25">
      <c r="A70" s="1" t="s">
        <v>121</v>
      </c>
      <c r="B70" t="s">
        <v>122</v>
      </c>
      <c r="C70" s="75">
        <f t="shared" si="18"/>
        <v>0</v>
      </c>
      <c r="D70" s="76">
        <f t="shared" si="19"/>
        <v>0</v>
      </c>
      <c r="E70" s="76">
        <f t="shared" si="20"/>
        <v>0</v>
      </c>
      <c r="F70" s="76">
        <f t="shared" si="21"/>
        <v>0</v>
      </c>
      <c r="G70" s="76">
        <f t="shared" si="22"/>
        <v>0</v>
      </c>
      <c r="H70" s="106">
        <f t="shared" si="23"/>
        <v>0</v>
      </c>
      <c r="I70" s="189">
        <v>0</v>
      </c>
      <c r="J70" s="189">
        <v>0</v>
      </c>
      <c r="K70" s="189">
        <v>0</v>
      </c>
      <c r="L70" s="189">
        <v>0</v>
      </c>
      <c r="M70" s="189">
        <v>0</v>
      </c>
      <c r="N70" s="189">
        <v>0</v>
      </c>
      <c r="O70" s="189">
        <v>0</v>
      </c>
      <c r="P70" s="189">
        <v>0</v>
      </c>
      <c r="Q70" s="189">
        <v>0</v>
      </c>
      <c r="R70" s="189">
        <v>0</v>
      </c>
      <c r="S70" s="189">
        <v>0</v>
      </c>
      <c r="T70" s="190">
        <v>0</v>
      </c>
      <c r="U70" s="24"/>
      <c r="V70" s="78">
        <f t="shared" si="24"/>
        <v>0</v>
      </c>
      <c r="W70" s="79">
        <f t="shared" si="8"/>
        <v>0</v>
      </c>
      <c r="X70" s="79">
        <f t="shared" si="9"/>
        <v>0</v>
      </c>
      <c r="Y70" s="79">
        <f t="shared" si="10"/>
        <v>0</v>
      </c>
      <c r="Z70" s="79">
        <f t="shared" si="11"/>
        <v>0</v>
      </c>
      <c r="AA70" s="79">
        <f t="shared" si="12"/>
        <v>0</v>
      </c>
      <c r="AB70" s="105">
        <f t="shared" si="26"/>
        <v>0</v>
      </c>
      <c r="AC70" s="79">
        <f t="shared" si="26"/>
        <v>0</v>
      </c>
      <c r="AD70" s="79">
        <f t="shared" si="26"/>
        <v>0</v>
      </c>
      <c r="AE70" s="79">
        <f t="shared" si="26"/>
        <v>0</v>
      </c>
      <c r="AF70" s="79">
        <f t="shared" si="26"/>
        <v>0</v>
      </c>
      <c r="AG70" s="79">
        <f t="shared" si="26"/>
        <v>0</v>
      </c>
      <c r="AH70" s="79">
        <f t="shared" si="26"/>
        <v>0</v>
      </c>
      <c r="AI70" s="79">
        <f t="shared" si="26"/>
        <v>0</v>
      </c>
      <c r="AJ70" s="79">
        <f t="shared" si="26"/>
        <v>0</v>
      </c>
      <c r="AK70" s="79">
        <f t="shared" si="26"/>
        <v>0</v>
      </c>
      <c r="AL70" s="79">
        <f t="shared" si="26"/>
        <v>0</v>
      </c>
      <c r="AM70" s="85">
        <f t="shared" si="26"/>
        <v>0</v>
      </c>
    </row>
    <row r="71" spans="1:39" x14ac:dyDescent="0.25">
      <c r="A71" s="1" t="s">
        <v>123</v>
      </c>
      <c r="B71" t="s">
        <v>124</v>
      </c>
      <c r="C71" s="75">
        <f t="shared" si="18"/>
        <v>173948.38999999998</v>
      </c>
      <c r="D71" s="76">
        <f t="shared" si="19"/>
        <v>247512.31999999998</v>
      </c>
      <c r="E71" s="76">
        <f t="shared" si="20"/>
        <v>153867.16</v>
      </c>
      <c r="F71" s="76">
        <f t="shared" si="21"/>
        <v>77125.556666666656</v>
      </c>
      <c r="G71" s="76">
        <f t="shared" si="22"/>
        <v>217288.52333333332</v>
      </c>
      <c r="H71" s="106">
        <f t="shared" si="23"/>
        <v>-0.37834544963256772</v>
      </c>
      <c r="I71" s="189">
        <v>255169.14</v>
      </c>
      <c r="J71" s="189">
        <v>204988.66</v>
      </c>
      <c r="K71" s="189">
        <v>282379.15999999997</v>
      </c>
      <c r="L71" s="189">
        <v>122921.05</v>
      </c>
      <c r="M71" s="189">
        <v>101603.55</v>
      </c>
      <c r="N71" s="189">
        <v>237076.88</v>
      </c>
      <c r="O71" s="189">
        <v>75568.039999999994</v>
      </c>
      <c r="P71" s="189">
        <v>62971.49</v>
      </c>
      <c r="Q71" s="189">
        <v>92837.14</v>
      </c>
      <c r="R71" s="189">
        <v>223764.02</v>
      </c>
      <c r="S71" s="189">
        <v>231742.46</v>
      </c>
      <c r="T71" s="190">
        <v>196359.09</v>
      </c>
      <c r="U71" s="24"/>
      <c r="V71" s="78">
        <f t="shared" si="24"/>
        <v>0.77868220414540013</v>
      </c>
      <c r="W71" s="79">
        <f t="shared" si="8"/>
        <v>0.83729251683804462</v>
      </c>
      <c r="X71" s="79">
        <f t="shared" si="9"/>
        <v>1.0347628078387066</v>
      </c>
      <c r="Y71" s="79">
        <f t="shared" si="10"/>
        <v>0.33968035410182623</v>
      </c>
      <c r="Z71" s="79">
        <f t="shared" si="11"/>
        <v>0.97793575497357366</v>
      </c>
      <c r="AA71" s="79">
        <f t="shared" si="12"/>
        <v>1.8789882698968721</v>
      </c>
      <c r="AB71" s="105">
        <f t="shared" si="26"/>
        <v>0.86208702996722864</v>
      </c>
      <c r="AC71" s="79">
        <f t="shared" si="26"/>
        <v>0.69279373544630218</v>
      </c>
      <c r="AD71" s="79">
        <f t="shared" si="26"/>
        <v>0.95736677583623198</v>
      </c>
      <c r="AE71" s="79">
        <f t="shared" si="26"/>
        <v>0.82827547403743784</v>
      </c>
      <c r="AF71" s="79">
        <f t="shared" si="26"/>
        <v>0.68257184892579303</v>
      </c>
      <c r="AG71" s="79">
        <f t="shared" si="26"/>
        <v>1.5928946342905519</v>
      </c>
      <c r="AH71" s="79">
        <f t="shared" si="26"/>
        <v>0.33049512138586751</v>
      </c>
      <c r="AI71" s="79">
        <f t="shared" si="26"/>
        <v>0.27710714380011087</v>
      </c>
      <c r="AJ71" s="79">
        <f t="shared" si="26"/>
        <v>0.41212777952881741</v>
      </c>
      <c r="AK71" s="79">
        <f t="shared" si="26"/>
        <v>0.99990624930178518</v>
      </c>
      <c r="AL71" s="79">
        <f t="shared" si="26"/>
        <v>1.0427154227915536</v>
      </c>
      <c r="AM71" s="85">
        <f t="shared" si="26"/>
        <v>0.89035993633779054</v>
      </c>
    </row>
    <row r="72" spans="1:39" x14ac:dyDescent="0.25">
      <c r="A72" s="1" t="s">
        <v>125</v>
      </c>
      <c r="B72" t="s">
        <v>126</v>
      </c>
      <c r="C72" s="75">
        <f t="shared" si="18"/>
        <v>176057.50416666668</v>
      </c>
      <c r="D72" s="76">
        <f t="shared" si="19"/>
        <v>180858.80666666667</v>
      </c>
      <c r="E72" s="76">
        <f t="shared" si="20"/>
        <v>108253.65333333332</v>
      </c>
      <c r="F72" s="76">
        <f t="shared" si="21"/>
        <v>135832.94</v>
      </c>
      <c r="G72" s="76">
        <f t="shared" si="22"/>
        <v>279284.61666666664</v>
      </c>
      <c r="H72" s="106">
        <f t="shared" si="23"/>
        <v>-0.40144660175243158</v>
      </c>
      <c r="I72" s="189">
        <v>163712.5</v>
      </c>
      <c r="J72" s="189">
        <v>203537.64</v>
      </c>
      <c r="K72" s="189">
        <v>175326.28</v>
      </c>
      <c r="L72" s="189">
        <v>87294.86</v>
      </c>
      <c r="M72" s="189">
        <v>154364.49</v>
      </c>
      <c r="N72" s="189">
        <v>83101.61</v>
      </c>
      <c r="O72" s="189">
        <v>128473.53</v>
      </c>
      <c r="P72" s="189">
        <v>147662.23000000001</v>
      </c>
      <c r="Q72" s="189">
        <v>131363.06</v>
      </c>
      <c r="R72" s="189">
        <v>236780.06</v>
      </c>
      <c r="S72" s="189">
        <v>318364.34999999998</v>
      </c>
      <c r="T72" s="190">
        <v>282709.44</v>
      </c>
      <c r="U72" s="24"/>
      <c r="V72" s="78">
        <f t="shared" si="24"/>
        <v>0.78812368082761775</v>
      </c>
      <c r="W72" s="79">
        <f t="shared" si="8"/>
        <v>0.61181490047145404</v>
      </c>
      <c r="X72" s="79">
        <f t="shared" si="9"/>
        <v>0.72801015032706107</v>
      </c>
      <c r="Y72" s="79">
        <f t="shared" si="10"/>
        <v>0.5982424393681367</v>
      </c>
      <c r="Z72" s="79">
        <f t="shared" si="11"/>
        <v>1.2569573775115404</v>
      </c>
      <c r="AA72" s="79">
        <f t="shared" si="12"/>
        <v>1.1010835988819816</v>
      </c>
      <c r="AB72" s="105">
        <f t="shared" si="26"/>
        <v>0.55310145613027473</v>
      </c>
      <c r="AC72" s="79">
        <f t="shared" si="26"/>
        <v>0.68788976872927843</v>
      </c>
      <c r="AD72" s="79">
        <f t="shared" si="26"/>
        <v>0.5944190619554236</v>
      </c>
      <c r="AE72" s="79">
        <f t="shared" si="26"/>
        <v>0.58821651415710952</v>
      </c>
      <c r="AF72" s="79">
        <f t="shared" si="26"/>
        <v>1.0370194284332299</v>
      </c>
      <c r="AG72" s="79">
        <f t="shared" si="26"/>
        <v>0.55835098163054142</v>
      </c>
      <c r="AH72" s="79">
        <f t="shared" si="26"/>
        <v>0.56187609063594735</v>
      </c>
      <c r="AI72" s="79">
        <f t="shared" si="26"/>
        <v>0.6497902273307341</v>
      </c>
      <c r="AJ72" s="79">
        <f t="shared" si="26"/>
        <v>0.58315417978096717</v>
      </c>
      <c r="AK72" s="79">
        <f t="shared" si="26"/>
        <v>1.0580693969658377</v>
      </c>
      <c r="AL72" s="79">
        <f t="shared" si="26"/>
        <v>1.4324669627309907</v>
      </c>
      <c r="AM72" s="85">
        <f t="shared" si="26"/>
        <v>1.2819022485818834</v>
      </c>
    </row>
    <row r="73" spans="1:39" x14ac:dyDescent="0.25">
      <c r="A73" s="1" t="s">
        <v>127</v>
      </c>
      <c r="B73" t="s">
        <v>128</v>
      </c>
      <c r="C73" s="75">
        <f t="shared" si="18"/>
        <v>872468.68583333353</v>
      </c>
      <c r="D73" s="76">
        <f t="shared" si="19"/>
        <v>1222199.1399999999</v>
      </c>
      <c r="E73" s="76">
        <f t="shared" si="20"/>
        <v>554002.04999999993</v>
      </c>
      <c r="F73" s="76">
        <f t="shared" si="21"/>
        <v>880750.39999999991</v>
      </c>
      <c r="G73" s="76">
        <f t="shared" si="22"/>
        <v>832923.15333333332</v>
      </c>
      <c r="H73" s="106">
        <f t="shared" si="23"/>
        <v>-0.54671703499971369</v>
      </c>
      <c r="I73" s="189">
        <v>1227642.83</v>
      </c>
      <c r="J73" s="189">
        <v>1118992.02</v>
      </c>
      <c r="K73" s="189">
        <v>1319962.57</v>
      </c>
      <c r="L73" s="189">
        <v>609940.53</v>
      </c>
      <c r="M73" s="189">
        <v>664265.69999999995</v>
      </c>
      <c r="N73" s="189">
        <v>387799.92</v>
      </c>
      <c r="O73" s="189">
        <v>739363.6</v>
      </c>
      <c r="P73" s="189">
        <v>1028297.28</v>
      </c>
      <c r="Q73" s="189">
        <v>874590.32</v>
      </c>
      <c r="R73" s="189">
        <v>747388.76</v>
      </c>
      <c r="S73" s="189">
        <v>1034745.64</v>
      </c>
      <c r="T73" s="190">
        <v>716635.06</v>
      </c>
      <c r="U73" s="24"/>
      <c r="V73" s="78">
        <f t="shared" si="24"/>
        <v>3.9056172887403027</v>
      </c>
      <c r="W73" s="79">
        <f t="shared" si="8"/>
        <v>4.1344939678473125</v>
      </c>
      <c r="X73" s="79">
        <f t="shared" si="9"/>
        <v>3.7256859540814262</v>
      </c>
      <c r="Y73" s="79">
        <f t="shared" si="10"/>
        <v>3.8790463327265248</v>
      </c>
      <c r="Z73" s="79">
        <f t="shared" si="11"/>
        <v>3.7486808796635929</v>
      </c>
      <c r="AA73" s="79">
        <f t="shared" si="12"/>
        <v>-3.3607604003868634E-2</v>
      </c>
      <c r="AB73" s="105">
        <f t="shared" si="26"/>
        <v>4.1475821142606168</v>
      </c>
      <c r="AC73" s="79">
        <f t="shared" si="26"/>
        <v>3.7818221821168216</v>
      </c>
      <c r="AD73" s="79">
        <f t="shared" si="26"/>
        <v>4.4751472093953639</v>
      </c>
      <c r="AE73" s="79">
        <f t="shared" si="26"/>
        <v>4.1099452178483356</v>
      </c>
      <c r="AF73" s="79">
        <f t="shared" si="26"/>
        <v>4.4625317425127973</v>
      </c>
      <c r="AG73" s="79">
        <f t="shared" si="26"/>
        <v>2.6055868954674333</v>
      </c>
      <c r="AH73" s="79">
        <f t="shared" si="26"/>
        <v>3.233590056461594</v>
      </c>
      <c r="AI73" s="79">
        <f t="shared" si="26"/>
        <v>4.525040176724783</v>
      </c>
      <c r="AJ73" s="79">
        <f t="shared" si="26"/>
        <v>3.8825298428947495</v>
      </c>
      <c r="AK73" s="79">
        <f t="shared" si="26"/>
        <v>3.3397625399378867</v>
      </c>
      <c r="AL73" s="79">
        <f t="shared" si="26"/>
        <v>4.6557943567800084</v>
      </c>
      <c r="AM73" s="85">
        <f t="shared" si="26"/>
        <v>3.2494708872353644</v>
      </c>
    </row>
    <row r="74" spans="1:39" x14ac:dyDescent="0.25">
      <c r="A74" s="1" t="s">
        <v>129</v>
      </c>
      <c r="B74" t="s">
        <v>130</v>
      </c>
      <c r="C74" s="75">
        <f t="shared" si="18"/>
        <v>0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06">
        <f t="shared" si="23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90">
        <v>0</v>
      </c>
      <c r="U74" s="24"/>
      <c r="V74" s="78">
        <f t="shared" si="24"/>
        <v>0</v>
      </c>
      <c r="W74" s="79">
        <f t="shared" si="8"/>
        <v>0</v>
      </c>
      <c r="X74" s="79">
        <f t="shared" si="9"/>
        <v>0</v>
      </c>
      <c r="Y74" s="79">
        <f t="shared" si="10"/>
        <v>0</v>
      </c>
      <c r="Z74" s="79">
        <f t="shared" si="11"/>
        <v>0</v>
      </c>
      <c r="AA74" s="79">
        <f t="shared" si="12"/>
        <v>0</v>
      </c>
      <c r="AB74" s="105">
        <f t="shared" si="26"/>
        <v>0</v>
      </c>
      <c r="AC74" s="79">
        <f t="shared" si="26"/>
        <v>0</v>
      </c>
      <c r="AD74" s="79">
        <f t="shared" si="26"/>
        <v>0</v>
      </c>
      <c r="AE74" s="79">
        <f t="shared" si="26"/>
        <v>0</v>
      </c>
      <c r="AF74" s="79">
        <f t="shared" si="26"/>
        <v>0</v>
      </c>
      <c r="AG74" s="79">
        <f t="shared" si="26"/>
        <v>0</v>
      </c>
      <c r="AH74" s="79">
        <f t="shared" si="26"/>
        <v>0</v>
      </c>
      <c r="AI74" s="79">
        <f t="shared" si="26"/>
        <v>0</v>
      </c>
      <c r="AJ74" s="79">
        <f t="shared" si="26"/>
        <v>0</v>
      </c>
      <c r="AK74" s="79">
        <f t="shared" si="26"/>
        <v>0</v>
      </c>
      <c r="AL74" s="79">
        <f t="shared" si="26"/>
        <v>0</v>
      </c>
      <c r="AM74" s="85">
        <f t="shared" si="26"/>
        <v>0</v>
      </c>
    </row>
    <row r="75" spans="1:39" x14ac:dyDescent="0.25">
      <c r="A75" s="1" t="s">
        <v>131</v>
      </c>
      <c r="B75" t="s">
        <v>132</v>
      </c>
      <c r="C75" s="75">
        <f t="shared" si="18"/>
        <v>548720.00749999995</v>
      </c>
      <c r="D75" s="76">
        <f t="shared" si="19"/>
        <v>928095.56666666677</v>
      </c>
      <c r="E75" s="76">
        <f t="shared" si="20"/>
        <v>531573.96333333338</v>
      </c>
      <c r="F75" s="76">
        <f t="shared" si="21"/>
        <v>519747.65333333332</v>
      </c>
      <c r="G75" s="76">
        <f t="shared" si="22"/>
        <v>215462.84666666668</v>
      </c>
      <c r="H75" s="106">
        <f t="shared" si="23"/>
        <v>-0.42724221252071493</v>
      </c>
      <c r="I75" s="189">
        <v>811488.08</v>
      </c>
      <c r="J75" s="189">
        <v>1132495.6000000001</v>
      </c>
      <c r="K75" s="189">
        <v>840303.02</v>
      </c>
      <c r="L75" s="189">
        <v>556604.88</v>
      </c>
      <c r="M75" s="189">
        <v>473050.15</v>
      </c>
      <c r="N75" s="189">
        <v>565066.86</v>
      </c>
      <c r="O75" s="189">
        <v>375504.83</v>
      </c>
      <c r="P75" s="189">
        <v>558202.02</v>
      </c>
      <c r="Q75" s="189">
        <v>625536.11</v>
      </c>
      <c r="R75" s="189">
        <v>196650.96</v>
      </c>
      <c r="S75" s="189">
        <v>249629.63</v>
      </c>
      <c r="T75" s="190">
        <v>200107.95</v>
      </c>
      <c r="U75" s="24"/>
      <c r="V75" s="78">
        <f t="shared" si="24"/>
        <v>2.4563521680124802</v>
      </c>
      <c r="W75" s="79">
        <f t="shared" si="8"/>
        <v>3.1395910833067409</v>
      </c>
      <c r="X75" s="79">
        <f t="shared" si="9"/>
        <v>3.5748561738109013</v>
      </c>
      <c r="Y75" s="79">
        <f t="shared" si="10"/>
        <v>2.2890994186387923</v>
      </c>
      <c r="Z75" s="79">
        <f t="shared" si="11"/>
        <v>0.96971905552730164</v>
      </c>
      <c r="AA75" s="79">
        <f t="shared" si="12"/>
        <v>-0.57637529954730282</v>
      </c>
      <c r="AB75" s="105">
        <f t="shared" si="26"/>
        <v>2.7416064056218112</v>
      </c>
      <c r="AC75" s="79">
        <f t="shared" si="26"/>
        <v>3.8274598072912975</v>
      </c>
      <c r="AD75" s="79">
        <f t="shared" si="26"/>
        <v>2.8489290533439111</v>
      </c>
      <c r="AE75" s="79">
        <f t="shared" ref="AC75:AM85" si="27">IFERROR(L75/L$14,0)</f>
        <v>3.7505550988504508</v>
      </c>
      <c r="AF75" s="79">
        <f t="shared" si="27"/>
        <v>3.1779471831459016</v>
      </c>
      <c r="AG75" s="79">
        <f t="shared" si="27"/>
        <v>3.7966248303479042</v>
      </c>
      <c r="AH75" s="79">
        <f t="shared" si="27"/>
        <v>1.6422619188195111</v>
      </c>
      <c r="AI75" s="79">
        <f t="shared" si="27"/>
        <v>2.4563777580243435</v>
      </c>
      <c r="AJ75" s="79">
        <f t="shared" si="27"/>
        <v>2.7769145842859233</v>
      </c>
      <c r="AK75" s="79">
        <f t="shared" si="27"/>
        <v>0.87874951404249613</v>
      </c>
      <c r="AL75" s="79">
        <f t="shared" si="27"/>
        <v>1.1231979896422482</v>
      </c>
      <c r="AM75" s="85">
        <f t="shared" si="27"/>
        <v>0.90735856243113466</v>
      </c>
    </row>
    <row r="76" spans="1:39" x14ac:dyDescent="0.25">
      <c r="A76" s="1" t="s">
        <v>133</v>
      </c>
      <c r="B76" t="s">
        <v>134</v>
      </c>
      <c r="C76" s="75">
        <f t="shared" si="18"/>
        <v>170466.53583333333</v>
      </c>
      <c r="D76" s="76">
        <f t="shared" si="19"/>
        <v>144908.42666666667</v>
      </c>
      <c r="E76" s="76">
        <f t="shared" si="20"/>
        <v>87571.656666666662</v>
      </c>
      <c r="F76" s="76">
        <f t="shared" si="21"/>
        <v>222226.52333333335</v>
      </c>
      <c r="G76" s="76">
        <f t="shared" si="22"/>
        <v>227159.53666666665</v>
      </c>
      <c r="H76" s="106">
        <f t="shared" si="23"/>
        <v>-0.39567588523952418</v>
      </c>
      <c r="I76" s="189">
        <v>163407.1</v>
      </c>
      <c r="J76" s="189">
        <v>251051.84</v>
      </c>
      <c r="K76" s="189">
        <v>20266.34</v>
      </c>
      <c r="L76" s="189">
        <v>611.39</v>
      </c>
      <c r="M76" s="189">
        <v>64696.9</v>
      </c>
      <c r="N76" s="189">
        <v>197406.68</v>
      </c>
      <c r="O76" s="189">
        <v>172405.47</v>
      </c>
      <c r="P76" s="189">
        <v>263705.59000000003</v>
      </c>
      <c r="Q76" s="189">
        <v>230568.51</v>
      </c>
      <c r="R76" s="189">
        <v>227169.81</v>
      </c>
      <c r="S76" s="189">
        <v>223769.89</v>
      </c>
      <c r="T76" s="190">
        <v>230538.91</v>
      </c>
      <c r="U76" s="24"/>
      <c r="V76" s="78">
        <f t="shared" si="24"/>
        <v>0.76309563920500112</v>
      </c>
      <c r="W76" s="79">
        <f t="shared" si="8"/>
        <v>0.49020081616452293</v>
      </c>
      <c r="X76" s="79">
        <f t="shared" si="9"/>
        <v>0.58892289517455965</v>
      </c>
      <c r="Y76" s="79">
        <f t="shared" si="10"/>
        <v>0.97874151447530688</v>
      </c>
      <c r="Z76" s="79">
        <f t="shared" si="11"/>
        <v>1.0223615567987301</v>
      </c>
      <c r="AA76" s="79">
        <f t="shared" si="12"/>
        <v>4.4567479439969859E-2</v>
      </c>
      <c r="AB76" s="105">
        <f t="shared" ref="AB76:AB85" si="28">IFERROR(I76/I$14,0)</f>
        <v>0.55206966451569317</v>
      </c>
      <c r="AC76" s="79">
        <f t="shared" si="27"/>
        <v>0.84847201803391159</v>
      </c>
      <c r="AD76" s="79">
        <f t="shared" si="27"/>
        <v>6.8710171755595795E-2</v>
      </c>
      <c r="AE76" s="79">
        <f t="shared" si="27"/>
        <v>4.1197121410185573E-3</v>
      </c>
      <c r="AF76" s="79">
        <f t="shared" si="27"/>
        <v>0.43463326480981368</v>
      </c>
      <c r="AG76" s="79">
        <f t="shared" si="27"/>
        <v>1.3263547307738823</v>
      </c>
      <c r="AH76" s="79">
        <f t="shared" si="27"/>
        <v>0.75401144101709594</v>
      </c>
      <c r="AI76" s="79">
        <f t="shared" si="27"/>
        <v>1.1604410638691112</v>
      </c>
      <c r="AJ76" s="79">
        <f t="shared" si="27"/>
        <v>1.023552514172323</v>
      </c>
      <c r="AK76" s="79">
        <f t="shared" si="27"/>
        <v>1.0151252764930625</v>
      </c>
      <c r="AL76" s="79">
        <f t="shared" si="27"/>
        <v>1.0068431803967623</v>
      </c>
      <c r="AM76" s="85">
        <f t="shared" si="27"/>
        <v>1.0453430459011785</v>
      </c>
    </row>
    <row r="77" spans="1:39" x14ac:dyDescent="0.25">
      <c r="A77" s="1" t="s">
        <v>135</v>
      </c>
      <c r="B77" t="s">
        <v>136</v>
      </c>
      <c r="C77" s="75">
        <f t="shared" si="18"/>
        <v>0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06">
        <f t="shared" si="23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90">
        <v>0</v>
      </c>
      <c r="U77" s="24"/>
      <c r="V77" s="78">
        <f t="shared" si="24"/>
        <v>0</v>
      </c>
      <c r="W77" s="79">
        <f t="shared" si="8"/>
        <v>0</v>
      </c>
      <c r="X77" s="79">
        <f t="shared" si="9"/>
        <v>0</v>
      </c>
      <c r="Y77" s="79">
        <f t="shared" si="10"/>
        <v>0</v>
      </c>
      <c r="Z77" s="79">
        <f t="shared" si="11"/>
        <v>0</v>
      </c>
      <c r="AA77" s="79">
        <f t="shared" si="12"/>
        <v>0</v>
      </c>
      <c r="AB77" s="105">
        <f t="shared" si="28"/>
        <v>0</v>
      </c>
      <c r="AC77" s="79">
        <f t="shared" si="27"/>
        <v>0</v>
      </c>
      <c r="AD77" s="79">
        <f t="shared" si="27"/>
        <v>0</v>
      </c>
      <c r="AE77" s="79">
        <f t="shared" si="27"/>
        <v>0</v>
      </c>
      <c r="AF77" s="79">
        <f t="shared" si="27"/>
        <v>0</v>
      </c>
      <c r="AG77" s="79">
        <f t="shared" si="27"/>
        <v>0</v>
      </c>
      <c r="AH77" s="79">
        <f t="shared" si="27"/>
        <v>0</v>
      </c>
      <c r="AI77" s="79">
        <f t="shared" si="27"/>
        <v>0</v>
      </c>
      <c r="AJ77" s="79">
        <f t="shared" si="27"/>
        <v>0</v>
      </c>
      <c r="AK77" s="79">
        <f t="shared" si="27"/>
        <v>0</v>
      </c>
      <c r="AL77" s="79">
        <f t="shared" si="27"/>
        <v>0</v>
      </c>
      <c r="AM77" s="85">
        <f t="shared" si="27"/>
        <v>0</v>
      </c>
    </row>
    <row r="78" spans="1:39" x14ac:dyDescent="0.25">
      <c r="A78" s="1" t="s">
        <v>137</v>
      </c>
      <c r="B78" t="s">
        <v>138</v>
      </c>
      <c r="C78" s="75">
        <f t="shared" si="18"/>
        <v>0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06">
        <f t="shared" si="23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0">
        <v>0</v>
      </c>
      <c r="U78" s="24"/>
      <c r="V78" s="78">
        <f t="shared" si="24"/>
        <v>0</v>
      </c>
      <c r="W78" s="79">
        <f t="shared" si="8"/>
        <v>0</v>
      </c>
      <c r="X78" s="79">
        <f t="shared" si="9"/>
        <v>0</v>
      </c>
      <c r="Y78" s="79">
        <f t="shared" si="10"/>
        <v>0</v>
      </c>
      <c r="Z78" s="79">
        <f t="shared" si="11"/>
        <v>0</v>
      </c>
      <c r="AA78" s="79">
        <f t="shared" si="12"/>
        <v>0</v>
      </c>
      <c r="AB78" s="105">
        <f t="shared" si="28"/>
        <v>0</v>
      </c>
      <c r="AC78" s="79">
        <f t="shared" si="27"/>
        <v>0</v>
      </c>
      <c r="AD78" s="79">
        <f t="shared" si="27"/>
        <v>0</v>
      </c>
      <c r="AE78" s="79">
        <f t="shared" si="27"/>
        <v>0</v>
      </c>
      <c r="AF78" s="79">
        <f t="shared" si="27"/>
        <v>0</v>
      </c>
      <c r="AG78" s="79">
        <f t="shared" si="27"/>
        <v>0</v>
      </c>
      <c r="AH78" s="79">
        <f t="shared" si="27"/>
        <v>0</v>
      </c>
      <c r="AI78" s="79">
        <f t="shared" si="27"/>
        <v>0</v>
      </c>
      <c r="AJ78" s="79">
        <f t="shared" si="27"/>
        <v>0</v>
      </c>
      <c r="AK78" s="79">
        <f t="shared" si="27"/>
        <v>0</v>
      </c>
      <c r="AL78" s="79">
        <f t="shared" si="27"/>
        <v>0</v>
      </c>
      <c r="AM78" s="85">
        <f t="shared" si="27"/>
        <v>0</v>
      </c>
    </row>
    <row r="79" spans="1:39" x14ac:dyDescent="0.25">
      <c r="A79" s="1" t="s">
        <v>139</v>
      </c>
      <c r="B79" t="s">
        <v>140</v>
      </c>
      <c r="C79" s="75">
        <f t="shared" si="18"/>
        <v>50073799.791666664</v>
      </c>
      <c r="D79" s="76">
        <f t="shared" si="19"/>
        <v>63560826.42666667</v>
      </c>
      <c r="E79" s="76">
        <f t="shared" si="20"/>
        <v>33506428.48</v>
      </c>
      <c r="F79" s="76">
        <f t="shared" si="21"/>
        <v>49935480.18</v>
      </c>
      <c r="G79" s="76">
        <f t="shared" si="22"/>
        <v>53292464.080000006</v>
      </c>
      <c r="H79" s="106">
        <f t="shared" si="23"/>
        <v>-0.47284466921370105</v>
      </c>
      <c r="I79" s="189">
        <v>63920494.520000003</v>
      </c>
      <c r="J79" s="189">
        <v>66762881.659999996</v>
      </c>
      <c r="K79" s="189">
        <v>59999103.100000001</v>
      </c>
      <c r="L79" s="189">
        <v>35204288.649999999</v>
      </c>
      <c r="M79" s="189">
        <v>32694779.609999999</v>
      </c>
      <c r="N79" s="189">
        <v>32620217.18</v>
      </c>
      <c r="O79" s="189">
        <v>50653780.030000001</v>
      </c>
      <c r="P79" s="189">
        <v>47140889.289999999</v>
      </c>
      <c r="Q79" s="189">
        <v>52011771.219999999</v>
      </c>
      <c r="R79" s="189">
        <v>54027615.380000003</v>
      </c>
      <c r="S79" s="189">
        <v>55735823.009999998</v>
      </c>
      <c r="T79" s="190">
        <v>50113953.850000001</v>
      </c>
      <c r="U79" s="24"/>
      <c r="V79" s="78">
        <f t="shared" si="24"/>
        <v>224.15600852477266</v>
      </c>
      <c r="W79" s="79">
        <f t="shared" si="8"/>
        <v>215.01557712799848</v>
      </c>
      <c r="X79" s="79">
        <f t="shared" si="9"/>
        <v>225.33207225382992</v>
      </c>
      <c r="Y79" s="79">
        <f t="shared" si="10"/>
        <v>219.92841702390041</v>
      </c>
      <c r="Z79" s="79">
        <f t="shared" si="11"/>
        <v>239.84978725510936</v>
      </c>
      <c r="AA79" s="79">
        <f t="shared" si="12"/>
        <v>9.0581155908761105E-2</v>
      </c>
      <c r="AB79" s="105">
        <f t="shared" si="28"/>
        <v>215.95491239568906</v>
      </c>
      <c r="AC79" s="79">
        <f t="shared" si="27"/>
        <v>225.63641410403295</v>
      </c>
      <c r="AD79" s="79">
        <f t="shared" si="27"/>
        <v>203.418509665914</v>
      </c>
      <c r="AE79" s="79">
        <f t="shared" si="27"/>
        <v>237.21607381103189</v>
      </c>
      <c r="AF79" s="79">
        <f t="shared" si="27"/>
        <v>219.64327199806522</v>
      </c>
      <c r="AG79" s="79">
        <f t="shared" si="27"/>
        <v>219.17181007027963</v>
      </c>
      <c r="AH79" s="79">
        <f t="shared" si="27"/>
        <v>221.53316639769781</v>
      </c>
      <c r="AI79" s="79">
        <f t="shared" si="27"/>
        <v>207.44430832665921</v>
      </c>
      <c r="AJ79" s="79">
        <f t="shared" si="27"/>
        <v>230.89353875248042</v>
      </c>
      <c r="AK79" s="79">
        <f t="shared" si="27"/>
        <v>241.42643778626808</v>
      </c>
      <c r="AL79" s="79">
        <f t="shared" si="27"/>
        <v>250.78098443637541</v>
      </c>
      <c r="AM79" s="85">
        <f t="shared" si="27"/>
        <v>227.23397607679368</v>
      </c>
    </row>
    <row r="80" spans="1:39" x14ac:dyDescent="0.25">
      <c r="A80" s="1" t="s">
        <v>141</v>
      </c>
      <c r="B80" t="s">
        <v>142</v>
      </c>
      <c r="C80" s="75">
        <f t="shared" si="18"/>
        <v>0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06">
        <f t="shared" si="23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90">
        <v>0</v>
      </c>
      <c r="U80" s="24"/>
      <c r="V80" s="78">
        <f t="shared" si="24"/>
        <v>0</v>
      </c>
      <c r="W80" s="79">
        <f t="shared" si="8"/>
        <v>0</v>
      </c>
      <c r="X80" s="79">
        <f t="shared" si="9"/>
        <v>0</v>
      </c>
      <c r="Y80" s="79">
        <f t="shared" si="10"/>
        <v>0</v>
      </c>
      <c r="Z80" s="79">
        <f t="shared" si="11"/>
        <v>0</v>
      </c>
      <c r="AA80" s="79">
        <f t="shared" si="12"/>
        <v>0</v>
      </c>
      <c r="AB80" s="105">
        <f t="shared" si="28"/>
        <v>0</v>
      </c>
      <c r="AC80" s="79">
        <f t="shared" si="27"/>
        <v>0</v>
      </c>
      <c r="AD80" s="79">
        <f t="shared" si="27"/>
        <v>0</v>
      </c>
      <c r="AE80" s="79">
        <f t="shared" si="27"/>
        <v>0</v>
      </c>
      <c r="AF80" s="79">
        <f t="shared" si="27"/>
        <v>0</v>
      </c>
      <c r="AG80" s="79">
        <f t="shared" si="27"/>
        <v>0</v>
      </c>
      <c r="AH80" s="79">
        <f t="shared" si="27"/>
        <v>0</v>
      </c>
      <c r="AI80" s="79">
        <f t="shared" si="27"/>
        <v>0</v>
      </c>
      <c r="AJ80" s="79">
        <f t="shared" si="27"/>
        <v>0</v>
      </c>
      <c r="AK80" s="79">
        <f t="shared" si="27"/>
        <v>0</v>
      </c>
      <c r="AL80" s="79">
        <f t="shared" si="27"/>
        <v>0</v>
      </c>
      <c r="AM80" s="85">
        <f t="shared" si="27"/>
        <v>0</v>
      </c>
    </row>
    <row r="81" spans="1:39" x14ac:dyDescent="0.25">
      <c r="A81" s="1" t="s">
        <v>143</v>
      </c>
      <c r="B81" t="s">
        <v>144</v>
      </c>
      <c r="C81" s="75">
        <f t="shared" si="18"/>
        <v>0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06">
        <f t="shared" si="23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90">
        <v>0</v>
      </c>
      <c r="U81" s="24"/>
      <c r="V81" s="78">
        <f t="shared" si="24"/>
        <v>0</v>
      </c>
      <c r="W81" s="79">
        <f t="shared" si="8"/>
        <v>0</v>
      </c>
      <c r="X81" s="79">
        <f t="shared" si="9"/>
        <v>0</v>
      </c>
      <c r="Y81" s="79">
        <f t="shared" si="10"/>
        <v>0</v>
      </c>
      <c r="Z81" s="79">
        <f t="shared" si="11"/>
        <v>0</v>
      </c>
      <c r="AA81" s="79">
        <f t="shared" si="12"/>
        <v>0</v>
      </c>
      <c r="AB81" s="105">
        <f t="shared" si="28"/>
        <v>0</v>
      </c>
      <c r="AC81" s="79">
        <f t="shared" si="27"/>
        <v>0</v>
      </c>
      <c r="AD81" s="79">
        <f t="shared" si="27"/>
        <v>0</v>
      </c>
      <c r="AE81" s="79">
        <f t="shared" si="27"/>
        <v>0</v>
      </c>
      <c r="AF81" s="79">
        <f t="shared" si="27"/>
        <v>0</v>
      </c>
      <c r="AG81" s="79">
        <f t="shared" si="27"/>
        <v>0</v>
      </c>
      <c r="AH81" s="79">
        <f t="shared" si="27"/>
        <v>0</v>
      </c>
      <c r="AI81" s="79">
        <f t="shared" si="27"/>
        <v>0</v>
      </c>
      <c r="AJ81" s="79">
        <f t="shared" si="27"/>
        <v>0</v>
      </c>
      <c r="AK81" s="79">
        <f t="shared" si="27"/>
        <v>0</v>
      </c>
      <c r="AL81" s="79">
        <f t="shared" si="27"/>
        <v>0</v>
      </c>
      <c r="AM81" s="85">
        <f t="shared" si="27"/>
        <v>0</v>
      </c>
    </row>
    <row r="82" spans="1:39" x14ac:dyDescent="0.25">
      <c r="A82" s="1" t="s">
        <v>145</v>
      </c>
      <c r="B82" t="s">
        <v>146</v>
      </c>
      <c r="C82" s="75">
        <f t="shared" si="18"/>
        <v>119802.75083333334</v>
      </c>
      <c r="D82" s="76">
        <f t="shared" si="19"/>
        <v>186062.59999999998</v>
      </c>
      <c r="E82" s="76">
        <f t="shared" si="20"/>
        <v>97888.23</v>
      </c>
      <c r="F82" s="76">
        <f t="shared" si="21"/>
        <v>43008.39</v>
      </c>
      <c r="G82" s="76">
        <f t="shared" si="22"/>
        <v>152251.78333333335</v>
      </c>
      <c r="H82" s="106">
        <f t="shared" si="23"/>
        <v>-0.47389625857104001</v>
      </c>
      <c r="I82" s="189">
        <v>188455.08</v>
      </c>
      <c r="J82" s="189">
        <v>207676.14</v>
      </c>
      <c r="K82" s="189">
        <v>162056.57999999999</v>
      </c>
      <c r="L82" s="189">
        <v>108387.16</v>
      </c>
      <c r="M82" s="189">
        <v>98512.960000000006</v>
      </c>
      <c r="N82" s="189">
        <v>86764.57</v>
      </c>
      <c r="O82" s="189">
        <v>34057.4</v>
      </c>
      <c r="P82" s="189">
        <v>40816.43</v>
      </c>
      <c r="Q82" s="189">
        <v>54151.34</v>
      </c>
      <c r="R82" s="189">
        <v>132610.84</v>
      </c>
      <c r="S82" s="189">
        <v>150722.06</v>
      </c>
      <c r="T82" s="190">
        <v>173422.45</v>
      </c>
      <c r="U82" s="24"/>
      <c r="V82" s="78">
        <f t="shared" si="24"/>
        <v>0.53629855431017315</v>
      </c>
      <c r="W82" s="79">
        <f t="shared" ref="W82:W85" si="29">IFERROR(AVERAGE($I82:$K82)/W$14,"")</f>
        <v>0.6294184574062025</v>
      </c>
      <c r="X82" s="79">
        <f t="shared" ref="X82:X85" si="30">IFERROR(AVERAGE($L82:$N82)/X$14,0)</f>
        <v>0.65830226364846867</v>
      </c>
      <c r="Y82" s="79">
        <f t="shared" ref="Y82:Y85" si="31">IFERROR(AVERAGE($O82:$Q82)/Y$14,0)</f>
        <v>0.18941976921721768</v>
      </c>
      <c r="Z82" s="79">
        <f t="shared" ref="Z82:Z85" si="32">IFERROR(AVERAGE($R82:$T82)/Z$14,0)</f>
        <v>0.68522929971661029</v>
      </c>
      <c r="AA82" s="79">
        <f t="shared" ref="AA82:AA85" si="33">IFERROR((Z82-Y82)/Y82,0)</f>
        <v>2.6175173401822782</v>
      </c>
      <c r="AB82" s="105">
        <f t="shared" si="28"/>
        <v>0.63669407750261831</v>
      </c>
      <c r="AC82" s="79">
        <f t="shared" si="27"/>
        <v>0.70187652718774407</v>
      </c>
      <c r="AD82" s="79">
        <f t="shared" si="27"/>
        <v>0.54943001281555759</v>
      </c>
      <c r="AE82" s="79">
        <f t="shared" si="27"/>
        <v>0.73034216945406527</v>
      </c>
      <c r="AF82" s="79">
        <f t="shared" si="27"/>
        <v>0.66180928963951258</v>
      </c>
      <c r="AG82" s="79">
        <f t="shared" si="27"/>
        <v>0.58296202480615988</v>
      </c>
      <c r="AH82" s="79">
        <f t="shared" si="27"/>
        <v>0.14894927203467292</v>
      </c>
      <c r="AI82" s="79">
        <f t="shared" si="27"/>
        <v>0.17961341453754961</v>
      </c>
      <c r="AJ82" s="79">
        <f t="shared" si="27"/>
        <v>0.24039163111562928</v>
      </c>
      <c r="AK82" s="79">
        <f t="shared" si="27"/>
        <v>0.59258145094622072</v>
      </c>
      <c r="AL82" s="79">
        <f t="shared" si="27"/>
        <v>0.67816755081012736</v>
      </c>
      <c r="AM82" s="85">
        <f t="shared" si="27"/>
        <v>0.78635728828007745</v>
      </c>
    </row>
    <row r="83" spans="1:39" x14ac:dyDescent="0.25">
      <c r="A83" s="1" t="s">
        <v>147</v>
      </c>
      <c r="B83" t="s">
        <v>148</v>
      </c>
      <c r="C83" s="75">
        <f t="shared" si="18"/>
        <v>0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06">
        <f t="shared" si="23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90">
        <v>0</v>
      </c>
      <c r="U83" s="24"/>
      <c r="V83" s="78">
        <f t="shared" si="24"/>
        <v>0</v>
      </c>
      <c r="W83" s="79">
        <f t="shared" si="29"/>
        <v>0</v>
      </c>
      <c r="X83" s="79">
        <f t="shared" si="30"/>
        <v>0</v>
      </c>
      <c r="Y83" s="79">
        <f t="shared" si="31"/>
        <v>0</v>
      </c>
      <c r="Z83" s="79">
        <f t="shared" si="32"/>
        <v>0</v>
      </c>
      <c r="AA83" s="79">
        <f t="shared" si="33"/>
        <v>0</v>
      </c>
      <c r="AB83" s="105">
        <f t="shared" si="28"/>
        <v>0</v>
      </c>
      <c r="AC83" s="79">
        <f t="shared" si="27"/>
        <v>0</v>
      </c>
      <c r="AD83" s="79">
        <f t="shared" si="27"/>
        <v>0</v>
      </c>
      <c r="AE83" s="79">
        <f t="shared" si="27"/>
        <v>0</v>
      </c>
      <c r="AF83" s="79">
        <f t="shared" si="27"/>
        <v>0</v>
      </c>
      <c r="AG83" s="79">
        <f t="shared" si="27"/>
        <v>0</v>
      </c>
      <c r="AH83" s="79">
        <f t="shared" si="27"/>
        <v>0</v>
      </c>
      <c r="AI83" s="79">
        <f t="shared" si="27"/>
        <v>0</v>
      </c>
      <c r="AJ83" s="79">
        <f t="shared" si="27"/>
        <v>0</v>
      </c>
      <c r="AK83" s="79">
        <f t="shared" si="27"/>
        <v>0</v>
      </c>
      <c r="AL83" s="79">
        <f t="shared" si="27"/>
        <v>0</v>
      </c>
      <c r="AM83" s="85">
        <f t="shared" si="27"/>
        <v>0</v>
      </c>
    </row>
    <row r="84" spans="1:39" x14ac:dyDescent="0.25">
      <c r="A84" s="1" t="s">
        <v>149</v>
      </c>
      <c r="B84" t="s">
        <v>150</v>
      </c>
      <c r="C84" s="75">
        <f t="shared" si="18"/>
        <v>0</v>
      </c>
      <c r="D84" s="76">
        <f t="shared" si="19"/>
        <v>0</v>
      </c>
      <c r="E84" s="76">
        <f t="shared" si="20"/>
        <v>0</v>
      </c>
      <c r="F84" s="76">
        <f t="shared" si="21"/>
        <v>0</v>
      </c>
      <c r="G84" s="76">
        <f t="shared" si="22"/>
        <v>0</v>
      </c>
      <c r="H84" s="106">
        <f t="shared" si="23"/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90">
        <v>0</v>
      </c>
      <c r="U84" s="24"/>
      <c r="V84" s="78">
        <f t="shared" si="24"/>
        <v>0</v>
      </c>
      <c r="W84" s="79">
        <f t="shared" si="29"/>
        <v>0</v>
      </c>
      <c r="X84" s="79">
        <f t="shared" si="30"/>
        <v>0</v>
      </c>
      <c r="Y84" s="79">
        <f t="shared" si="31"/>
        <v>0</v>
      </c>
      <c r="Z84" s="79">
        <f t="shared" si="32"/>
        <v>0</v>
      </c>
      <c r="AA84" s="79">
        <f t="shared" si="33"/>
        <v>0</v>
      </c>
      <c r="AB84" s="105">
        <f t="shared" si="28"/>
        <v>0</v>
      </c>
      <c r="AC84" s="79">
        <f t="shared" si="27"/>
        <v>0</v>
      </c>
      <c r="AD84" s="79">
        <f t="shared" si="27"/>
        <v>0</v>
      </c>
      <c r="AE84" s="79">
        <f t="shared" si="27"/>
        <v>0</v>
      </c>
      <c r="AF84" s="79">
        <f t="shared" si="27"/>
        <v>0</v>
      </c>
      <c r="AG84" s="79">
        <f t="shared" si="27"/>
        <v>0</v>
      </c>
      <c r="AH84" s="79">
        <f t="shared" si="27"/>
        <v>0</v>
      </c>
      <c r="AI84" s="79">
        <f t="shared" si="27"/>
        <v>0</v>
      </c>
      <c r="AJ84" s="79">
        <f t="shared" si="27"/>
        <v>0</v>
      </c>
      <c r="AK84" s="79">
        <f t="shared" si="27"/>
        <v>0</v>
      </c>
      <c r="AL84" s="79">
        <f t="shared" si="27"/>
        <v>0</v>
      </c>
      <c r="AM84" s="85">
        <f t="shared" si="27"/>
        <v>0</v>
      </c>
    </row>
    <row r="85" spans="1:39" x14ac:dyDescent="0.25">
      <c r="A85" s="1" t="s">
        <v>151</v>
      </c>
      <c r="B85" t="s">
        <v>152</v>
      </c>
      <c r="C85" s="75">
        <f t="shared" si="18"/>
        <v>15081661.513333334</v>
      </c>
      <c r="D85" s="76">
        <f t="shared" si="19"/>
        <v>18490127.779999997</v>
      </c>
      <c r="E85" s="76">
        <f t="shared" si="20"/>
        <v>9376751.8900000006</v>
      </c>
      <c r="F85" s="76">
        <f t="shared" si="21"/>
        <v>31793950.900000002</v>
      </c>
      <c r="G85" s="76">
        <f t="shared" si="22"/>
        <v>665815.48333333328</v>
      </c>
      <c r="H85" s="106">
        <f t="shared" si="23"/>
        <v>-0.49287792915404061</v>
      </c>
      <c r="I85" s="189">
        <v>18431978.66</v>
      </c>
      <c r="J85" s="189">
        <v>18834490.719999999</v>
      </c>
      <c r="K85" s="189">
        <v>18203913.960000001</v>
      </c>
      <c r="L85" s="189">
        <v>9322184.8399999999</v>
      </c>
      <c r="M85" s="189">
        <v>9474363</v>
      </c>
      <c r="N85" s="189">
        <v>9333707.8300000001</v>
      </c>
      <c r="O85" s="189">
        <v>26344969.859999999</v>
      </c>
      <c r="P85" s="189">
        <v>30862653.120000001</v>
      </c>
      <c r="Q85" s="189">
        <v>38174229.719999999</v>
      </c>
      <c r="R85" s="189">
        <v>695554.22</v>
      </c>
      <c r="S85" s="189">
        <v>773838.18</v>
      </c>
      <c r="T85" s="190">
        <v>528054.05000000005</v>
      </c>
      <c r="U85" s="24"/>
      <c r="V85" s="78">
        <f t="shared" si="24"/>
        <v>67.513251656869329</v>
      </c>
      <c r="W85" s="79">
        <f t="shared" si="29"/>
        <v>62.548989987945838</v>
      </c>
      <c r="X85" s="79">
        <f t="shared" si="30"/>
        <v>63.05903166148839</v>
      </c>
      <c r="Y85" s="79">
        <f t="shared" si="31"/>
        <v>140.02855819484409</v>
      </c>
      <c r="Z85" s="79">
        <f t="shared" si="32"/>
        <v>2.9965906959927868</v>
      </c>
      <c r="AA85" s="79">
        <f t="shared" si="33"/>
        <v>-0.97860014603718803</v>
      </c>
      <c r="AB85" s="105">
        <f t="shared" si="28"/>
        <v>62.272301969661136</v>
      </c>
      <c r="AC85" s="79">
        <f t="shared" si="27"/>
        <v>63.654336689344241</v>
      </c>
      <c r="AD85" s="79">
        <f t="shared" si="27"/>
        <v>61.717806708842737</v>
      </c>
      <c r="AE85" s="79">
        <f t="shared" si="27"/>
        <v>62.815417435952725</v>
      </c>
      <c r="AF85" s="79">
        <f t="shared" si="27"/>
        <v>63.648696037728243</v>
      </c>
      <c r="AG85" s="79">
        <f t="shared" si="27"/>
        <v>62.712201714661973</v>
      </c>
      <c r="AH85" s="79">
        <f t="shared" si="27"/>
        <v>115.21913247700644</v>
      </c>
      <c r="AI85" s="79">
        <f t="shared" si="27"/>
        <v>135.81164517747288</v>
      </c>
      <c r="AJ85" s="79">
        <f t="shared" si="27"/>
        <v>169.46515726062424</v>
      </c>
      <c r="AK85" s="79">
        <f t="shared" si="27"/>
        <v>3.1081360234153315</v>
      </c>
      <c r="AL85" s="79">
        <f t="shared" si="27"/>
        <v>3.4818522468042605</v>
      </c>
      <c r="AM85" s="85">
        <f t="shared" si="27"/>
        <v>2.3943794521603889</v>
      </c>
    </row>
    <row r="86" spans="1:39" ht="7.5" customHeight="1" thickBot="1" x14ac:dyDescent="0.3">
      <c r="C86" s="82"/>
      <c r="D86" s="68"/>
      <c r="E86" s="68"/>
      <c r="F86" s="68"/>
      <c r="G86" s="68"/>
      <c r="H86" s="11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5"/>
      <c r="V86" s="78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6">
        <f>AVERAGE(I87:T87)</f>
        <v>69561481.404166669</v>
      </c>
      <c r="D87" s="102">
        <f>IF(I87=" "," ",IFERROR(AVERAGE($I87:$K87),0))</f>
        <v>87688478.659999996</v>
      </c>
      <c r="E87" s="102">
        <f>IF(L87=" "," ",IFERROR(AVERAGE($L87:$N87),0))</f>
        <v>45897034.439999998</v>
      </c>
      <c r="F87" s="102">
        <f>IF(O87=" "," ",IFERROR(AVERAGE($O87:$Q87),0))</f>
        <v>85874599.173333332</v>
      </c>
      <c r="G87" s="102">
        <f>IF(R87&lt;D241," ",IFERROR(AVERAGE($R87:$T87),0))</f>
        <v>58785813.343333334</v>
      </c>
      <c r="H87" s="117">
        <f>IFERROR((E87-D87)/D87,0)</f>
        <v>-0.476589910768558</v>
      </c>
      <c r="I87" s="102">
        <f t="shared" ref="I87" si="34">SUM(I54:I85)</f>
        <v>87829414.310000002</v>
      </c>
      <c r="J87" s="102">
        <f t="shared" ref="J87:T87" si="35">SUM(J54:J85)</f>
        <v>91905231.099999994</v>
      </c>
      <c r="K87" s="102">
        <f t="shared" si="35"/>
        <v>83330790.569999993</v>
      </c>
      <c r="L87" s="102">
        <f t="shared" si="35"/>
        <v>47480325.909999996</v>
      </c>
      <c r="M87" s="102">
        <f t="shared" si="35"/>
        <v>45300633.289999999</v>
      </c>
      <c r="N87" s="102">
        <f t="shared" si="35"/>
        <v>44910144.119999997</v>
      </c>
      <c r="O87" s="102">
        <f t="shared" si="35"/>
        <v>80444147.49000001</v>
      </c>
      <c r="P87" s="102">
        <f t="shared" si="35"/>
        <v>82335495.140000001</v>
      </c>
      <c r="Q87" s="102">
        <f t="shared" si="35"/>
        <v>94844154.890000001</v>
      </c>
      <c r="R87" s="102">
        <f t="shared" si="35"/>
        <v>59258638.290000007</v>
      </c>
      <c r="S87" s="102">
        <f t="shared" si="35"/>
        <v>61875734.960000001</v>
      </c>
      <c r="T87" s="102">
        <f t="shared" si="35"/>
        <v>55223066.780000001</v>
      </c>
      <c r="U87" s="21"/>
      <c r="V87" s="119">
        <f t="shared" ref="V87" si="36">AVERAGE(I87:T87)/V$14</f>
        <v>311.39286580011327</v>
      </c>
      <c r="W87" s="120">
        <f t="shared" ref="W87" si="37">IFERROR(AVERAGE($I87:$K87)/W$14,"")</f>
        <v>296.63536342324522</v>
      </c>
      <c r="X87" s="120">
        <f t="shared" ref="X87" si="38">IFERROR(AVERAGE($L87:$N87)/X$14,0)</f>
        <v>308.65939313238914</v>
      </c>
      <c r="Y87" s="120">
        <f t="shared" ref="Y87" si="39">IFERROR(AVERAGE($O87:$Q87)/Y$14,0)</f>
        <v>378.21333830524395</v>
      </c>
      <c r="Z87" s="120">
        <f t="shared" ref="Z87" si="40">IFERROR(AVERAGE($R87:$T87)/Z$14,0)</f>
        <v>264.57333259823008</v>
      </c>
      <c r="AA87" s="121">
        <f t="shared" ref="AA87" si="41">IFERROR((Z87-Y87)/Y87,0)</f>
        <v>-0.30046535697611659</v>
      </c>
      <c r="AB87" s="120">
        <f t="shared" ref="AB87:AM87" si="42">SUM(AB54:AB85)</f>
        <v>296.73101898712798</v>
      </c>
      <c r="AC87" s="120">
        <f t="shared" si="42"/>
        <v>310.60922277761443</v>
      </c>
      <c r="AD87" s="120">
        <f t="shared" si="42"/>
        <v>282.52131033991736</v>
      </c>
      <c r="AE87" s="120">
        <f t="shared" si="42"/>
        <v>319.93535241162755</v>
      </c>
      <c r="AF87" s="120">
        <f t="shared" si="42"/>
        <v>304.32929776828303</v>
      </c>
      <c r="AG87" s="120">
        <f t="shared" si="42"/>
        <v>301.74653721595871</v>
      </c>
      <c r="AH87" s="120">
        <f t="shared" si="42"/>
        <v>351.82066769880737</v>
      </c>
      <c r="AI87" s="120">
        <f t="shared" si="42"/>
        <v>362.3187873053871</v>
      </c>
      <c r="AJ87" s="120">
        <f t="shared" si="42"/>
        <v>421.03743131362006</v>
      </c>
      <c r="AK87" s="120">
        <f t="shared" si="42"/>
        <v>264.80165466854351</v>
      </c>
      <c r="AL87" s="120">
        <f t="shared" si="42"/>
        <v>278.40725924526095</v>
      </c>
      <c r="AM87" s="122">
        <f t="shared" si="42"/>
        <v>250.40045878506749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21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16">
        <f>AVERAGE(I89:T89)</f>
        <v>159257211.55083334</v>
      </c>
      <c r="D89" s="102">
        <f>IF(I89=" "," ",IFERROR(AVERAGE($I89:$K89),0))</f>
        <v>192629865.04666665</v>
      </c>
      <c r="E89" s="102">
        <f>IF(L89=" "," ",IFERROR(AVERAGE($L89:$N89),0))</f>
        <v>99219469.450000003</v>
      </c>
      <c r="F89" s="102">
        <f>IF(O89=" "," ",IFERROR(AVERAGE($O89:$Q89),0))</f>
        <v>199138742.64333335</v>
      </c>
      <c r="G89" s="102">
        <f>IF(R89&lt;D243," ",IFERROR(AVERAGE($R89:$T89),0))</f>
        <v>146040769.06333333</v>
      </c>
      <c r="H89" s="123">
        <f>IFERROR((E89-D89)/D89,0)</f>
        <v>-0.48492166868329051</v>
      </c>
      <c r="I89" s="102">
        <f t="shared" ref="I89" si="43">+I87+I52</f>
        <v>189437398.88</v>
      </c>
      <c r="J89" s="102">
        <f t="shared" ref="J89:T89" si="44">+J87+J52</f>
        <v>196409520.94</v>
      </c>
      <c r="K89" s="102">
        <f t="shared" si="44"/>
        <v>192042675.31999996</v>
      </c>
      <c r="L89" s="102">
        <f t="shared" si="44"/>
        <v>103121741.75</v>
      </c>
      <c r="M89" s="102">
        <f t="shared" si="44"/>
        <v>99337317.820000023</v>
      </c>
      <c r="N89" s="102">
        <f t="shared" si="44"/>
        <v>95199348.779999986</v>
      </c>
      <c r="O89" s="102">
        <f t="shared" si="44"/>
        <v>165612002.58000001</v>
      </c>
      <c r="P89" s="102">
        <f t="shared" si="44"/>
        <v>195492552.83999997</v>
      </c>
      <c r="Q89" s="102">
        <f t="shared" si="44"/>
        <v>236311672.51000005</v>
      </c>
      <c r="R89" s="102">
        <f t="shared" si="44"/>
        <v>136400744.90000001</v>
      </c>
      <c r="S89" s="102">
        <f t="shared" si="44"/>
        <v>159529245.48999998</v>
      </c>
      <c r="T89" s="102">
        <f t="shared" si="44"/>
        <v>142192316.80000001</v>
      </c>
      <c r="U89" s="24"/>
      <c r="V89" s="119">
        <f>+V87+V52</f>
        <v>712.91695494539022</v>
      </c>
      <c r="W89" s="120">
        <f>+W87+W52</f>
        <v>651.63440964512961</v>
      </c>
      <c r="X89" s="120">
        <f>+X87+X52</f>
        <v>667.25490221791824</v>
      </c>
      <c r="Y89" s="120">
        <f>+Y87+Y52</f>
        <v>877.05712010394018</v>
      </c>
      <c r="Z89" s="120">
        <f>+Z87+Z52</f>
        <v>657.27580803602905</v>
      </c>
      <c r="AA89" s="124">
        <f t="shared" ref="AA89" si="45">IFERROR((Z89-Y89)/Y89,0)</f>
        <v>-0.25058950783258543</v>
      </c>
      <c r="AB89" s="120">
        <f t="shared" ref="AB89:AM89" si="46">+AB87+AB52</f>
        <v>640.01283448765162</v>
      </c>
      <c r="AC89" s="120">
        <f t="shared" si="46"/>
        <v>663.79908863856804</v>
      </c>
      <c r="AD89" s="120">
        <f t="shared" si="46"/>
        <v>651.09364619567793</v>
      </c>
      <c r="AE89" s="120">
        <f t="shared" si="46"/>
        <v>694.86234889424952</v>
      </c>
      <c r="AF89" s="120">
        <f t="shared" si="46"/>
        <v>667.34731898370205</v>
      </c>
      <c r="AG89" s="120">
        <f t="shared" si="46"/>
        <v>639.63441673273587</v>
      </c>
      <c r="AH89" s="120">
        <f t="shared" si="46"/>
        <v>724.30036422320472</v>
      </c>
      <c r="AI89" s="120">
        <f t="shared" si="46"/>
        <v>860.26840005984695</v>
      </c>
      <c r="AJ89" s="120">
        <f t="shared" si="46"/>
        <v>1049.0478796340276</v>
      </c>
      <c r="AK89" s="120">
        <f t="shared" si="46"/>
        <v>609.51692428000092</v>
      </c>
      <c r="AL89" s="120">
        <f t="shared" si="46"/>
        <v>717.79511039419754</v>
      </c>
      <c r="AM89" s="122">
        <f t="shared" si="46"/>
        <v>644.74907748742851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5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</row>
    <row r="92" spans="1:39" ht="5.25" customHeight="1" thickBot="1" x14ac:dyDescent="0.3">
      <c r="B92" s="2"/>
      <c r="C92" s="68"/>
      <c r="D92" s="68"/>
      <c r="E92" s="68"/>
      <c r="F92" s="68"/>
      <c r="G92" s="68"/>
      <c r="H92" s="68"/>
    </row>
    <row r="93" spans="1:39" ht="30.75" thickBot="1" x14ac:dyDescent="0.3">
      <c r="B93" s="47" t="s">
        <v>156</v>
      </c>
      <c r="C93" s="191"/>
      <c r="D93" s="192">
        <v>147962354</v>
      </c>
      <c r="E93" s="192">
        <v>147962354</v>
      </c>
      <c r="F93" s="192">
        <v>175403982</v>
      </c>
      <c r="G93" s="192"/>
      <c r="H93" s="126">
        <f t="shared" ref="H93" si="47">IFERROR((E93-D93)/D93,0)</f>
        <v>0</v>
      </c>
      <c r="I93" s="1" t="s">
        <v>157</v>
      </c>
    </row>
    <row r="94" spans="1:39" ht="45.75" thickBot="1" x14ac:dyDescent="0.3">
      <c r="B94" s="50" t="s">
        <v>158</v>
      </c>
      <c r="C94" s="193"/>
      <c r="D94" s="194">
        <v>109299374.8</v>
      </c>
      <c r="E94" s="194">
        <v>66623782</v>
      </c>
      <c r="F94" s="194">
        <v>59041313</v>
      </c>
      <c r="G94" s="194"/>
      <c r="H94" s="127">
        <f>IFERROR((E94-D94)/D94,0)</f>
        <v>-0.39044681525479319</v>
      </c>
      <c r="I94" s="1" t="s">
        <v>157</v>
      </c>
    </row>
    <row r="95" spans="1:39" ht="6.75" customHeight="1" x14ac:dyDescent="0.25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54" t="s">
        <v>159</v>
      </c>
      <c r="C96" s="128">
        <f t="shared" ref="C96:G96" si="48">C89+C91</f>
        <v>159257211.55083334</v>
      </c>
      <c r="D96" s="129">
        <f t="shared" si="48"/>
        <v>192629865.04666665</v>
      </c>
      <c r="E96" s="129">
        <f t="shared" si="48"/>
        <v>99219469.450000003</v>
      </c>
      <c r="F96" s="129">
        <f t="shared" si="48"/>
        <v>199138742.64333335</v>
      </c>
      <c r="G96" s="129">
        <f t="shared" si="48"/>
        <v>146040769.06333333</v>
      </c>
      <c r="H96" s="130">
        <f>IFERROR((E96-D96)/D96,0)</f>
        <v>-0.48492166868329051</v>
      </c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&amp;CPage &amp;P of &amp;N&amp;RDecember 2020 Release&amp;L&amp;"Calibri"&amp;11&amp;K000000DMS Report Package - Version 1.0</oddFooter>
  </headerFooter>
  <ignoredErrors>
    <ignoredError sqref="A20:XFD2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184E-220A-4F30-9B6E-64E8BE7600DA}">
  <dimension ref="A1:AM96"/>
  <sheetViews>
    <sheetView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5.5703125" style="1" customWidth="1"/>
    <col min="3" max="3" width="18.7109375" style="1" customWidth="1"/>
    <col min="4" max="4" width="22.28515625" style="1" customWidth="1"/>
    <col min="5" max="8" width="18.7109375" style="1" customWidth="1"/>
    <col min="9" max="20" width="16.7109375" style="1" customWidth="1"/>
    <col min="21" max="21" width="2.42578125" style="1" customWidth="1"/>
    <col min="22" max="22" width="12.7109375" style="1" customWidth="1"/>
    <col min="23" max="25" width="13.28515625" style="1" bestFit="1" customWidth="1"/>
    <col min="26" max="26" width="16.5703125" style="1" bestFit="1" customWidth="1"/>
    <col min="27" max="39" width="12.710937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172</v>
      </c>
      <c r="D4" s="166"/>
    </row>
    <row r="5" spans="1:39" x14ac:dyDescent="0.25">
      <c r="B5" s="2" t="s">
        <v>4</v>
      </c>
      <c r="C5" s="61">
        <v>45682</v>
      </c>
      <c r="D5" s="167"/>
    </row>
    <row r="6" spans="1:39" x14ac:dyDescent="0.25">
      <c r="B6" s="2" t="s">
        <v>5</v>
      </c>
      <c r="C6" s="61">
        <v>45474</v>
      </c>
      <c r="D6" s="167"/>
    </row>
    <row r="7" spans="1:39" x14ac:dyDescent="0.25">
      <c r="B7" s="2" t="s">
        <v>6</v>
      </c>
      <c r="C7" s="61">
        <f>'LRC Format'!B6</f>
        <v>45838</v>
      </c>
      <c r="D7" s="167"/>
    </row>
    <row r="8" spans="1:39" x14ac:dyDescent="0.25">
      <c r="B8" s="2"/>
      <c r="C8" s="224"/>
      <c r="D8" s="167"/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">
        <v>164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31"/>
      <c r="D14" s="132">
        <f>IFERROR(AVERAGE($I14:$K14),0)</f>
        <v>289877.66666666669</v>
      </c>
      <c r="E14" s="132">
        <f>IFERROR(AVERAGE($L14:$N14),0)</f>
        <v>286375.33333333331</v>
      </c>
      <c r="F14" s="132">
        <f>IFERROR(AVERAGE($O14:$Q14),0)</f>
        <v>288316.33333333331</v>
      </c>
      <c r="G14" s="132">
        <f>IFERROR(AVERAGE($R14:$T14),0)</f>
        <v>288689</v>
      </c>
      <c r="H14" s="133"/>
      <c r="I14" s="187">
        <v>291265</v>
      </c>
      <c r="J14" s="187">
        <v>290084</v>
      </c>
      <c r="K14" s="187">
        <v>288284</v>
      </c>
      <c r="L14" s="187">
        <v>287437</v>
      </c>
      <c r="M14" s="187">
        <v>286643</v>
      </c>
      <c r="N14" s="187">
        <v>285046</v>
      </c>
      <c r="O14" s="187">
        <v>288449</v>
      </c>
      <c r="P14" s="187">
        <v>288834</v>
      </c>
      <c r="Q14" s="187">
        <v>287666</v>
      </c>
      <c r="R14" s="187">
        <v>290280</v>
      </c>
      <c r="S14" s="187">
        <v>288901</v>
      </c>
      <c r="T14" s="188">
        <v>286886</v>
      </c>
      <c r="U14" s="147"/>
      <c r="V14" s="148">
        <f>AVERAGE(I14:T14)</f>
        <v>288314.58333333331</v>
      </c>
      <c r="W14" s="132">
        <f>IFERROR(AVERAGE($I14:$K14),0)</f>
        <v>289877.66666666669</v>
      </c>
      <c r="X14" s="132">
        <f>IFERROR(AVERAGE($L14:$N14),0)</f>
        <v>286375.33333333331</v>
      </c>
      <c r="Y14" s="132">
        <f>IFERROR(AVERAGE($O14:$Q14),0)</f>
        <v>288316.33333333331</v>
      </c>
      <c r="Z14" s="132">
        <f>IFERROR(AVERAGE($R14:$T14),0)</f>
        <v>288689</v>
      </c>
      <c r="AA14" s="133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46"/>
    </row>
    <row r="15" spans="1:39" ht="6" customHeight="1" x14ac:dyDescent="0.25">
      <c r="C15" s="134"/>
      <c r="D15" s="135"/>
      <c r="E15" s="135"/>
      <c r="F15" s="136"/>
      <c r="G15" s="136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136"/>
      <c r="V15" s="134"/>
      <c r="W15" s="135"/>
      <c r="X15" s="135"/>
      <c r="Y15" s="136"/>
      <c r="Z15" s="136"/>
      <c r="AA15" s="135"/>
      <c r="AB15" s="15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49"/>
    </row>
    <row r="16" spans="1:39" x14ac:dyDescent="0.25">
      <c r="A16" s="19" t="s">
        <v>19</v>
      </c>
      <c r="B16" s="13" t="s">
        <v>20</v>
      </c>
      <c r="C16" s="134"/>
      <c r="D16" s="135"/>
      <c r="E16" s="135"/>
      <c r="F16" s="136"/>
      <c r="G16" s="136"/>
      <c r="H16" s="137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136"/>
      <c r="V16" s="134"/>
      <c r="W16" s="135"/>
      <c r="X16" s="135"/>
      <c r="Y16" s="136"/>
      <c r="Z16" s="136"/>
      <c r="AA16" s="135"/>
      <c r="AB16" s="150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49"/>
    </row>
    <row r="17" spans="1:39" x14ac:dyDescent="0.25">
      <c r="A17" s="1" t="s">
        <v>21</v>
      </c>
      <c r="B17" t="s">
        <v>22</v>
      </c>
      <c r="C17" s="75">
        <f>AVERAGE(I17:T17)</f>
        <v>22392384.07416667</v>
      </c>
      <c r="D17" s="76">
        <f>IF(I17=" "," ",IFERROR(AVERAGE($I17:$K17),0))</f>
        <v>17595174.436666664</v>
      </c>
      <c r="E17" s="76">
        <f>IF(L17=" "," ",IFERROR(AVERAGE($L17:$N17),0))</f>
        <v>26008909.063333336</v>
      </c>
      <c r="F17" s="76">
        <f>IF(O17=" "," ",IFERROR(AVERAGE($O17:$Q17),0))</f>
        <v>20495241.163333338</v>
      </c>
      <c r="G17" s="76">
        <f>IF(R17&lt;D171," ",IFERROR(AVERAGE($R17:$T17),0))</f>
        <v>25470211.633333337</v>
      </c>
      <c r="H17" s="103">
        <f>IFERROR((E17-D17)/D17,0)</f>
        <v>0.47818421220839125</v>
      </c>
      <c r="I17" s="189">
        <v>12367884.759999998</v>
      </c>
      <c r="J17" s="189">
        <v>19229109.839999989</v>
      </c>
      <c r="K17" s="189">
        <v>21188528.710000001</v>
      </c>
      <c r="L17" s="189">
        <v>36722604.960000008</v>
      </c>
      <c r="M17" s="189">
        <v>19825555.990000006</v>
      </c>
      <c r="N17" s="189">
        <v>21478566.239999995</v>
      </c>
      <c r="O17" s="189">
        <v>25353876.700000007</v>
      </c>
      <c r="P17" s="189">
        <v>20541897.460000001</v>
      </c>
      <c r="Q17" s="189">
        <v>15589949.329999998</v>
      </c>
      <c r="R17" s="189">
        <v>26126392.800000001</v>
      </c>
      <c r="S17" s="189">
        <v>25655449.060000002</v>
      </c>
      <c r="T17" s="190">
        <v>24628793.040000007</v>
      </c>
      <c r="U17" s="79"/>
      <c r="V17" s="78">
        <f>AVERAGE(I17:T17)/V$14</f>
        <v>77.66649822315037</v>
      </c>
      <c r="W17" s="79">
        <f>IFERROR(AVERAGE($I17:$K17)/W$14,"")</f>
        <v>60.698620349043779</v>
      </c>
      <c r="X17" s="79">
        <f>IFERROR(AVERAGE($L17:$N17)/X$14,0)</f>
        <v>90.821052080835656</v>
      </c>
      <c r="Y17" s="79">
        <f>IFERROR(AVERAGE($O17:$Q17)/Y$14,0)</f>
        <v>71.085952455000253</v>
      </c>
      <c r="Z17" s="79">
        <f>IFERROR(AVERAGE($R17:$T17)/Z$14,0)</f>
        <v>88.227163602815963</v>
      </c>
      <c r="AA17" s="151">
        <f>IFERROR((Z17-Y17)/Y17,0)</f>
        <v>0.24113359328858483</v>
      </c>
      <c r="AB17" s="105">
        <f t="shared" ref="AB17:AM38" si="0">IFERROR(I17/I$14,0)</f>
        <v>42.462653459907635</v>
      </c>
      <c r="AC17" s="79">
        <f t="shared" si="0"/>
        <v>66.288074626659821</v>
      </c>
      <c r="AD17" s="79">
        <f t="shared" si="0"/>
        <v>73.498802257496081</v>
      </c>
      <c r="AE17" s="79">
        <f t="shared" si="0"/>
        <v>127.75879570131893</v>
      </c>
      <c r="AF17" s="79">
        <f t="shared" si="0"/>
        <v>69.164626347058899</v>
      </c>
      <c r="AG17" s="79">
        <f t="shared" si="0"/>
        <v>75.351228363141374</v>
      </c>
      <c r="AH17" s="79">
        <f t="shared" si="0"/>
        <v>87.897259827560532</v>
      </c>
      <c r="AI17" s="79">
        <f t="shared" si="0"/>
        <v>71.120080946149002</v>
      </c>
      <c r="AJ17" s="79">
        <f t="shared" si="0"/>
        <v>54.194619211168501</v>
      </c>
      <c r="AK17" s="79">
        <f t="shared" si="0"/>
        <v>90.004109136006619</v>
      </c>
      <c r="AL17" s="79">
        <f t="shared" si="0"/>
        <v>88.803600749045529</v>
      </c>
      <c r="AM17" s="85">
        <f t="shared" si="0"/>
        <v>85.848710079962103</v>
      </c>
    </row>
    <row r="18" spans="1:39" x14ac:dyDescent="0.25">
      <c r="A18" s="1" t="s">
        <v>23</v>
      </c>
      <c r="B18" t="s">
        <v>24</v>
      </c>
      <c r="C18" s="75">
        <f t="shared" ref="C18:C50" si="1">AVERAGE(I18:T18)</f>
        <v>26412675.626666803</v>
      </c>
      <c r="D18" s="76">
        <f t="shared" ref="D18:D50" si="2">IF(I18=" "," ",IFERROR(AVERAGE($I18:$K18),0))</f>
        <v>25884008.02000013</v>
      </c>
      <c r="E18" s="76">
        <f t="shared" ref="E18:E50" si="3">IF(L18=" "," ",IFERROR(AVERAGE($L18:$N18),0))</f>
        <v>25807333.226666909</v>
      </c>
      <c r="F18" s="76">
        <f t="shared" ref="F18:F50" si="4">IF(O18=" "," ",IFERROR(AVERAGE($O18:$Q18),0))</f>
        <v>25942981.836666714</v>
      </c>
      <c r="G18" s="76">
        <f t="shared" ref="G18:G50" si="5">IF(R18&lt;D172," ",IFERROR(AVERAGE($R18:$T18),0))</f>
        <v>28016379.423333466</v>
      </c>
      <c r="H18" s="103">
        <f t="shared" ref="H18:H50" si="6">IFERROR((E18-D18)/D18,0)</f>
        <v>-2.9622457725239433E-3</v>
      </c>
      <c r="I18" s="189">
        <v>26780566.360000063</v>
      </c>
      <c r="J18" s="189">
        <v>26590393.52000019</v>
      </c>
      <c r="K18" s="189">
        <v>24281064.180000141</v>
      </c>
      <c r="L18" s="189">
        <v>29236623.670000166</v>
      </c>
      <c r="M18" s="189">
        <v>21435226.380000204</v>
      </c>
      <c r="N18" s="189">
        <v>26750149.63000036</v>
      </c>
      <c r="O18" s="189">
        <v>27399270.320000067</v>
      </c>
      <c r="P18" s="189">
        <v>23282913.859999981</v>
      </c>
      <c r="Q18" s="189">
        <v>27146761.330000088</v>
      </c>
      <c r="R18" s="189">
        <v>27456140.50000013</v>
      </c>
      <c r="S18" s="189">
        <v>28345389.640000157</v>
      </c>
      <c r="T18" s="190">
        <v>28247608.130000122</v>
      </c>
      <c r="U18" s="79"/>
      <c r="V18" s="78">
        <f t="shared" ref="V18:V50" si="7">AVERAGE(I18:T18)/V$14</f>
        <v>91.610612690132058</v>
      </c>
      <c r="W18" s="79">
        <f t="shared" ref="W18:W50" si="8">IFERROR(AVERAGE($I18:$K18)/W$14,"")</f>
        <v>89.292867289995186</v>
      </c>
      <c r="X18" s="79">
        <f t="shared" ref="X18:X50" si="9">IFERROR(AVERAGE($L18:$N18)/X$14,0)</f>
        <v>90.11716521208848</v>
      </c>
      <c r="Y18" s="79">
        <f t="shared" ref="Y18:Y50" si="10">IFERROR(AVERAGE($O18:$Q18)/Y$14,0)</f>
        <v>89.980964785207163</v>
      </c>
      <c r="Z18" s="79">
        <f t="shared" ref="Z18:Z50" si="11">IFERROR(AVERAGE($R18:$T18)/Z$14,0)</f>
        <v>97.046923933137279</v>
      </c>
      <c r="AA18" s="151">
        <f t="shared" ref="AA18:AA81" si="12">IFERROR((Z18-Y18)/Y18,0)</f>
        <v>7.8527265903374222E-2</v>
      </c>
      <c r="AB18" s="105">
        <f t="shared" si="0"/>
        <v>91.945707036547688</v>
      </c>
      <c r="AC18" s="79">
        <f t="shared" si="0"/>
        <v>91.664461052661267</v>
      </c>
      <c r="AD18" s="79">
        <f t="shared" si="0"/>
        <v>84.226194239014802</v>
      </c>
      <c r="AE18" s="79">
        <f t="shared" si="0"/>
        <v>101.71489289827046</v>
      </c>
      <c r="AF18" s="79">
        <f t="shared" si="0"/>
        <v>74.780219227402043</v>
      </c>
      <c r="AG18" s="79">
        <f t="shared" si="0"/>
        <v>93.845027223677448</v>
      </c>
      <c r="AH18" s="79">
        <f t="shared" si="0"/>
        <v>94.988265932626106</v>
      </c>
      <c r="AI18" s="79">
        <f t="shared" si="0"/>
        <v>80.61001772644488</v>
      </c>
      <c r="AJ18" s="79">
        <f t="shared" si="0"/>
        <v>94.369029812352125</v>
      </c>
      <c r="AK18" s="79">
        <f t="shared" si="0"/>
        <v>94.58502308116347</v>
      </c>
      <c r="AL18" s="79">
        <f t="shared" si="0"/>
        <v>98.114543182613275</v>
      </c>
      <c r="AM18" s="85">
        <f t="shared" si="0"/>
        <v>98.462832379412461</v>
      </c>
    </row>
    <row r="19" spans="1:39" x14ac:dyDescent="0.25">
      <c r="A19" s="1" t="s">
        <v>25</v>
      </c>
      <c r="B19" t="s">
        <v>26</v>
      </c>
      <c r="C19" s="75">
        <f t="shared" si="1"/>
        <v>0</v>
      </c>
      <c r="D19" s="76">
        <f t="shared" si="2"/>
        <v>0</v>
      </c>
      <c r="E19" s="76">
        <f t="shared" si="3"/>
        <v>0</v>
      </c>
      <c r="F19" s="76">
        <f t="shared" si="4"/>
        <v>0</v>
      </c>
      <c r="G19" s="76">
        <f t="shared" si="5"/>
        <v>0</v>
      </c>
      <c r="H19" s="103">
        <f t="shared" si="6"/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>
        <v>0</v>
      </c>
      <c r="S19" s="189">
        <v>0</v>
      </c>
      <c r="T19" s="190">
        <v>0</v>
      </c>
      <c r="U19" s="79"/>
      <c r="V19" s="78">
        <f t="shared" si="7"/>
        <v>0</v>
      </c>
      <c r="W19" s="79">
        <f t="shared" si="8"/>
        <v>0</v>
      </c>
      <c r="X19" s="79">
        <f t="shared" si="9"/>
        <v>0</v>
      </c>
      <c r="Y19" s="79">
        <f t="shared" si="10"/>
        <v>0</v>
      </c>
      <c r="Z19" s="79">
        <f t="shared" si="11"/>
        <v>0</v>
      </c>
      <c r="AA19" s="151">
        <f t="shared" si="12"/>
        <v>0</v>
      </c>
      <c r="AB19" s="105">
        <f t="shared" si="0"/>
        <v>0</v>
      </c>
      <c r="AC19" s="79">
        <f t="shared" si="0"/>
        <v>0</v>
      </c>
      <c r="AD19" s="79">
        <f t="shared" si="0"/>
        <v>0</v>
      </c>
      <c r="AE19" s="79">
        <f t="shared" si="0"/>
        <v>0</v>
      </c>
      <c r="AF19" s="79">
        <f t="shared" si="0"/>
        <v>0</v>
      </c>
      <c r="AG19" s="79">
        <f t="shared" si="0"/>
        <v>0</v>
      </c>
      <c r="AH19" s="79">
        <f t="shared" si="0"/>
        <v>0</v>
      </c>
      <c r="AI19" s="79">
        <f t="shared" si="0"/>
        <v>0</v>
      </c>
      <c r="AJ19" s="79">
        <f t="shared" si="0"/>
        <v>0</v>
      </c>
      <c r="AK19" s="79">
        <f t="shared" si="0"/>
        <v>0</v>
      </c>
      <c r="AL19" s="79">
        <f t="shared" si="0"/>
        <v>0</v>
      </c>
      <c r="AM19" s="85">
        <f t="shared" si="0"/>
        <v>0</v>
      </c>
    </row>
    <row r="20" spans="1:39" x14ac:dyDescent="0.25">
      <c r="A20" s="1" t="s">
        <v>27</v>
      </c>
      <c r="B20" t="s">
        <v>168</v>
      </c>
      <c r="C20" s="75">
        <f t="shared" si="1"/>
        <v>-14.120833333333332</v>
      </c>
      <c r="D20" s="76">
        <f t="shared" si="2"/>
        <v>-48.203333333333326</v>
      </c>
      <c r="E20" s="76">
        <f t="shared" si="3"/>
        <v>-8.2799999999999994</v>
      </c>
      <c r="F20" s="76">
        <f t="shared" si="4"/>
        <v>0</v>
      </c>
      <c r="G20" s="76">
        <f t="shared" si="5"/>
        <v>0</v>
      </c>
      <c r="H20" s="103">
        <f t="shared" si="6"/>
        <v>-0.828227646774082</v>
      </c>
      <c r="I20" s="189">
        <v>0</v>
      </c>
      <c r="J20" s="189">
        <v>-119.77</v>
      </c>
      <c r="K20" s="189">
        <v>-24.84</v>
      </c>
      <c r="L20" s="189">
        <v>-24.84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89">
        <v>0</v>
      </c>
      <c r="S20" s="189">
        <v>0</v>
      </c>
      <c r="T20" s="190">
        <v>0</v>
      </c>
      <c r="U20" s="79"/>
      <c r="V20" s="78">
        <f t="shared" si="7"/>
        <v>-4.8977173371100722E-5</v>
      </c>
      <c r="W20" s="79">
        <f t="shared" si="8"/>
        <v>-1.662885378084778E-4</v>
      </c>
      <c r="X20" s="79">
        <f t="shared" si="9"/>
        <v>-2.8913104713394774E-5</v>
      </c>
      <c r="Y20" s="79">
        <f t="shared" si="10"/>
        <v>0</v>
      </c>
      <c r="Z20" s="79">
        <f t="shared" si="11"/>
        <v>0</v>
      </c>
      <c r="AA20" s="151">
        <f t="shared" si="12"/>
        <v>0</v>
      </c>
      <c r="AB20" s="105">
        <f t="shared" si="0"/>
        <v>0</v>
      </c>
      <c r="AC20" s="79">
        <f t="shared" si="0"/>
        <v>-4.1288040705450834E-4</v>
      </c>
      <c r="AD20" s="79">
        <f t="shared" si="0"/>
        <v>-8.6165031704846606E-5</v>
      </c>
      <c r="AE20" s="79">
        <f t="shared" si="0"/>
        <v>-8.6418937019242483E-5</v>
      </c>
      <c r="AF20" s="79">
        <f t="shared" si="0"/>
        <v>0</v>
      </c>
      <c r="AG20" s="79">
        <f t="shared" si="0"/>
        <v>0</v>
      </c>
      <c r="AH20" s="79">
        <f t="shared" si="0"/>
        <v>0</v>
      </c>
      <c r="AI20" s="79">
        <f t="shared" si="0"/>
        <v>0</v>
      </c>
      <c r="AJ20" s="79">
        <f t="shared" si="0"/>
        <v>0</v>
      </c>
      <c r="AK20" s="79">
        <f t="shared" si="0"/>
        <v>0</v>
      </c>
      <c r="AL20" s="79">
        <f t="shared" si="0"/>
        <v>0</v>
      </c>
      <c r="AM20" s="85">
        <f t="shared" si="0"/>
        <v>0</v>
      </c>
    </row>
    <row r="21" spans="1:39" x14ac:dyDescent="0.25">
      <c r="A21" s="1" t="s">
        <v>28</v>
      </c>
      <c r="B21" t="s">
        <v>29</v>
      </c>
      <c r="C21" s="75">
        <f t="shared" si="1"/>
        <v>17490.919166666667</v>
      </c>
      <c r="D21" s="76">
        <f t="shared" si="2"/>
        <v>17539.433333333331</v>
      </c>
      <c r="E21" s="76">
        <f t="shared" si="3"/>
        <v>15552.186666666666</v>
      </c>
      <c r="F21" s="76">
        <f t="shared" si="4"/>
        <v>18395.403333333332</v>
      </c>
      <c r="G21" s="76">
        <f t="shared" si="5"/>
        <v>18476.653333333325</v>
      </c>
      <c r="H21" s="103">
        <f t="shared" si="6"/>
        <v>-0.11330164600528701</v>
      </c>
      <c r="I21" s="189">
        <v>15963.830000000004</v>
      </c>
      <c r="J21" s="189">
        <v>18256.689999999995</v>
      </c>
      <c r="K21" s="189">
        <v>18397.78</v>
      </c>
      <c r="L21" s="189">
        <v>16598.12</v>
      </c>
      <c r="M21" s="189">
        <v>15233.079999999996</v>
      </c>
      <c r="N21" s="189">
        <v>14825.359999999999</v>
      </c>
      <c r="O21" s="189">
        <v>15781.329999999994</v>
      </c>
      <c r="P21" s="189">
        <v>17674.939999999991</v>
      </c>
      <c r="Q21" s="189">
        <v>21729.94</v>
      </c>
      <c r="R21" s="189">
        <v>21028.209999999988</v>
      </c>
      <c r="S21" s="189">
        <v>17127.909999999996</v>
      </c>
      <c r="T21" s="190">
        <v>17273.84</v>
      </c>
      <c r="U21" s="79"/>
      <c r="V21" s="78">
        <f t="shared" si="7"/>
        <v>6.0666092448208343E-2</v>
      </c>
      <c r="W21" s="79">
        <f t="shared" si="8"/>
        <v>6.0506328531690939E-2</v>
      </c>
      <c r="X21" s="79">
        <f t="shared" si="9"/>
        <v>5.4307005026038094E-2</v>
      </c>
      <c r="Y21" s="79">
        <f t="shared" si="10"/>
        <v>6.3802848491645164E-2</v>
      </c>
      <c r="Z21" s="79">
        <f t="shared" si="11"/>
        <v>6.4001930566572759E-2</v>
      </c>
      <c r="AA21" s="151">
        <f t="shared" si="12"/>
        <v>3.1202693866193834E-3</v>
      </c>
      <c r="AB21" s="105">
        <f t="shared" si="0"/>
        <v>5.4808610715327978E-2</v>
      </c>
      <c r="AC21" s="79">
        <f t="shared" si="0"/>
        <v>6.2935873746914672E-2</v>
      </c>
      <c r="AD21" s="79">
        <f t="shared" si="0"/>
        <v>6.3818248671448988E-2</v>
      </c>
      <c r="AE21" s="79">
        <f t="shared" si="0"/>
        <v>5.7745245045001163E-2</v>
      </c>
      <c r="AF21" s="79">
        <f t="shared" si="0"/>
        <v>5.3143038553182864E-2</v>
      </c>
      <c r="AG21" s="79">
        <f t="shared" si="0"/>
        <v>5.2010412354497167E-2</v>
      </c>
      <c r="AH21" s="79">
        <f t="shared" si="0"/>
        <v>5.4710988770978561E-2</v>
      </c>
      <c r="AI21" s="79">
        <f t="shared" si="0"/>
        <v>6.1194111496568934E-2</v>
      </c>
      <c r="AJ21" s="79">
        <f t="shared" si="0"/>
        <v>7.553878456265252E-2</v>
      </c>
      <c r="AK21" s="79">
        <f t="shared" si="0"/>
        <v>7.2441125809563134E-2</v>
      </c>
      <c r="AL21" s="79">
        <f t="shared" si="0"/>
        <v>5.9286433761046156E-2</v>
      </c>
      <c r="AM21" s="85">
        <f t="shared" si="0"/>
        <v>6.0211512586881198E-2</v>
      </c>
    </row>
    <row r="22" spans="1:39" x14ac:dyDescent="0.25">
      <c r="A22" s="1" t="s">
        <v>30</v>
      </c>
      <c r="B22" t="s">
        <v>31</v>
      </c>
      <c r="C22" s="75">
        <f t="shared" si="1"/>
        <v>35274.412499999999</v>
      </c>
      <c r="D22" s="76">
        <f t="shared" si="2"/>
        <v>52343.093333333345</v>
      </c>
      <c r="E22" s="76">
        <f t="shared" si="3"/>
        <v>32658.926666666666</v>
      </c>
      <c r="F22" s="76">
        <f t="shared" si="4"/>
        <v>25340.063333333335</v>
      </c>
      <c r="G22" s="76">
        <f t="shared" si="5"/>
        <v>30755.566666666666</v>
      </c>
      <c r="H22" s="103">
        <f t="shared" si="6"/>
        <v>-0.3760604391741465</v>
      </c>
      <c r="I22" s="189">
        <v>32734.699999999997</v>
      </c>
      <c r="J22" s="189">
        <v>62304.44000000001</v>
      </c>
      <c r="K22" s="189">
        <v>61990.140000000021</v>
      </c>
      <c r="L22" s="189">
        <v>43467.750000000007</v>
      </c>
      <c r="M22" s="189">
        <v>21386.550000000003</v>
      </c>
      <c r="N22" s="189">
        <v>33122.479999999996</v>
      </c>
      <c r="O22" s="189">
        <v>14414.170000000007</v>
      </c>
      <c r="P22" s="189">
        <v>16511.579999999998</v>
      </c>
      <c r="Q22" s="189">
        <v>45094.44</v>
      </c>
      <c r="R22" s="189">
        <v>33272.120000000003</v>
      </c>
      <c r="S22" s="189">
        <v>43173.4</v>
      </c>
      <c r="T22" s="190">
        <v>15821.179999999998</v>
      </c>
      <c r="U22" s="79"/>
      <c r="V22" s="78">
        <f t="shared" si="7"/>
        <v>0.12234695897854629</v>
      </c>
      <c r="W22" s="79">
        <f t="shared" si="8"/>
        <v>0.18056959659994506</v>
      </c>
      <c r="X22" s="79">
        <f t="shared" si="9"/>
        <v>0.11404238726333507</v>
      </c>
      <c r="Y22" s="79">
        <f t="shared" si="10"/>
        <v>8.78897946584134E-2</v>
      </c>
      <c r="Z22" s="79">
        <f t="shared" si="11"/>
        <v>0.10653529114953</v>
      </c>
      <c r="AA22" s="151">
        <f t="shared" si="12"/>
        <v>0.21214631987232355</v>
      </c>
      <c r="AB22" s="105">
        <f t="shared" si="0"/>
        <v>0.11238803151769007</v>
      </c>
      <c r="AC22" s="79">
        <f t="shared" si="0"/>
        <v>0.21478068421560656</v>
      </c>
      <c r="AD22" s="79">
        <f t="shared" si="0"/>
        <v>0.21503149671851376</v>
      </c>
      <c r="AE22" s="79">
        <f t="shared" si="0"/>
        <v>0.15122531198140812</v>
      </c>
      <c r="AF22" s="79">
        <f t="shared" si="0"/>
        <v>7.4610403882180987E-2</v>
      </c>
      <c r="AG22" s="79">
        <f t="shared" si="0"/>
        <v>0.11620047290612742</v>
      </c>
      <c r="AH22" s="79">
        <f t="shared" si="0"/>
        <v>4.9971294752278593E-2</v>
      </c>
      <c r="AI22" s="79">
        <f t="shared" si="0"/>
        <v>5.7166330833627613E-2</v>
      </c>
      <c r="AJ22" s="79">
        <f t="shared" si="0"/>
        <v>0.15675971439099512</v>
      </c>
      <c r="AK22" s="79">
        <f t="shared" si="0"/>
        <v>0.11462077993661293</v>
      </c>
      <c r="AL22" s="79">
        <f t="shared" si="0"/>
        <v>0.14944011962575415</v>
      </c>
      <c r="AM22" s="85">
        <f t="shared" si="0"/>
        <v>5.5147968182483631E-2</v>
      </c>
    </row>
    <row r="23" spans="1:39" x14ac:dyDescent="0.25">
      <c r="A23" s="1" t="s">
        <v>32</v>
      </c>
      <c r="B23" t="s">
        <v>33</v>
      </c>
      <c r="C23" s="75">
        <f t="shared" si="1"/>
        <v>1007174.7858333332</v>
      </c>
      <c r="D23" s="76">
        <f t="shared" si="2"/>
        <v>855236.36666666658</v>
      </c>
      <c r="E23" s="76">
        <f t="shared" si="3"/>
        <v>997909.71999999986</v>
      </c>
      <c r="F23" s="76">
        <f t="shared" si="4"/>
        <v>860928.5033333333</v>
      </c>
      <c r="G23" s="76">
        <f t="shared" si="5"/>
        <v>1314624.5533333335</v>
      </c>
      <c r="H23" s="103">
        <f t="shared" si="6"/>
        <v>0.16682330042794014</v>
      </c>
      <c r="I23" s="189">
        <v>980806.30999999971</v>
      </c>
      <c r="J23" s="189">
        <v>946182.1399999999</v>
      </c>
      <c r="K23" s="189">
        <v>638720.65000000014</v>
      </c>
      <c r="L23" s="189">
        <v>1122898.6899999997</v>
      </c>
      <c r="M23" s="189">
        <v>957068.79000000015</v>
      </c>
      <c r="N23" s="189">
        <v>913761.6799999997</v>
      </c>
      <c r="O23" s="189">
        <v>945448.64000000013</v>
      </c>
      <c r="P23" s="189">
        <v>853822.06999999983</v>
      </c>
      <c r="Q23" s="189">
        <v>783514.8</v>
      </c>
      <c r="R23" s="189">
        <v>1587775.53</v>
      </c>
      <c r="S23" s="189">
        <v>1122141.01</v>
      </c>
      <c r="T23" s="190">
        <v>1233957.1199999999</v>
      </c>
      <c r="U23" s="79"/>
      <c r="V23" s="78">
        <f t="shared" si="7"/>
        <v>3.4933189094666557</v>
      </c>
      <c r="W23" s="79">
        <f t="shared" si="8"/>
        <v>2.9503354863488385</v>
      </c>
      <c r="X23" s="79">
        <f t="shared" si="9"/>
        <v>3.4846217667722774</v>
      </c>
      <c r="Y23" s="79">
        <f t="shared" si="10"/>
        <v>2.9860552587493601</v>
      </c>
      <c r="Z23" s="79">
        <f t="shared" si="11"/>
        <v>4.5537743153820669</v>
      </c>
      <c r="AA23" s="151">
        <f t="shared" si="12"/>
        <v>0.52501341093376475</v>
      </c>
      <c r="AB23" s="105">
        <f t="shared" si="0"/>
        <v>3.3674018848814642</v>
      </c>
      <c r="AC23" s="79">
        <f t="shared" si="0"/>
        <v>3.2617522510721031</v>
      </c>
      <c r="AD23" s="79">
        <f t="shared" si="0"/>
        <v>2.2155952116662738</v>
      </c>
      <c r="AE23" s="79">
        <f t="shared" si="0"/>
        <v>3.9065906268156141</v>
      </c>
      <c r="AF23" s="79">
        <f t="shared" si="0"/>
        <v>3.3388877104970298</v>
      </c>
      <c r="AG23" s="79">
        <f t="shared" si="0"/>
        <v>3.2056639279274211</v>
      </c>
      <c r="AH23" s="79">
        <f t="shared" si="0"/>
        <v>3.2776977559291249</v>
      </c>
      <c r="AI23" s="79">
        <f t="shared" si="0"/>
        <v>2.9560995935381564</v>
      </c>
      <c r="AJ23" s="79">
        <f t="shared" si="0"/>
        <v>2.7236962310457269</v>
      </c>
      <c r="AK23" s="79">
        <f t="shared" si="0"/>
        <v>5.4698068416701116</v>
      </c>
      <c r="AL23" s="79">
        <f t="shared" si="0"/>
        <v>3.8841714289670164</v>
      </c>
      <c r="AM23" s="85">
        <f t="shared" si="0"/>
        <v>4.3012106551034206</v>
      </c>
    </row>
    <row r="24" spans="1:39" x14ac:dyDescent="0.25">
      <c r="A24" s="1" t="s">
        <v>34</v>
      </c>
      <c r="B24" t="s">
        <v>35</v>
      </c>
      <c r="C24" s="75">
        <f t="shared" si="1"/>
        <v>5477.788333333333</v>
      </c>
      <c r="D24" s="76">
        <f t="shared" si="2"/>
        <v>4259.9266666666672</v>
      </c>
      <c r="E24" s="76">
        <f t="shared" si="3"/>
        <v>6103.2599999999993</v>
      </c>
      <c r="F24" s="76">
        <f t="shared" si="4"/>
        <v>6018.55</v>
      </c>
      <c r="G24" s="76">
        <f t="shared" si="5"/>
        <v>5529.416666666667</v>
      </c>
      <c r="H24" s="103">
        <f t="shared" si="6"/>
        <v>0.43271480416720753</v>
      </c>
      <c r="I24" s="189">
        <v>4964.8599999999997</v>
      </c>
      <c r="J24" s="189">
        <v>3913.09</v>
      </c>
      <c r="K24" s="189">
        <v>3901.8299999999995</v>
      </c>
      <c r="L24" s="189">
        <v>6470.61</v>
      </c>
      <c r="M24" s="189">
        <v>6155.7699999999995</v>
      </c>
      <c r="N24" s="189">
        <v>5683.4</v>
      </c>
      <c r="O24" s="189">
        <v>5480.5999999999995</v>
      </c>
      <c r="P24" s="189">
        <v>4979.7699999999995</v>
      </c>
      <c r="Q24" s="189">
        <v>7595.2800000000025</v>
      </c>
      <c r="R24" s="189">
        <v>5139.5499999999993</v>
      </c>
      <c r="S24" s="189">
        <v>5696.93</v>
      </c>
      <c r="T24" s="190">
        <v>5751.7700000000013</v>
      </c>
      <c r="U24" s="79"/>
      <c r="V24" s="78">
        <f t="shared" si="7"/>
        <v>1.8999345333150276E-2</v>
      </c>
      <c r="W24" s="79">
        <f t="shared" si="8"/>
        <v>1.4695601477864801E-2</v>
      </c>
      <c r="X24" s="79">
        <f t="shared" si="9"/>
        <v>2.1312100902545143E-2</v>
      </c>
      <c r="Y24" s="79">
        <f t="shared" si="10"/>
        <v>2.0874814584443711E-2</v>
      </c>
      <c r="Z24" s="79">
        <f t="shared" si="11"/>
        <v>1.9153541238726333E-2</v>
      </c>
      <c r="AA24" s="151">
        <f t="shared" si="12"/>
        <v>-8.245694057565911E-2</v>
      </c>
      <c r="AB24" s="105">
        <f t="shared" si="0"/>
        <v>1.7045851715791462E-2</v>
      </c>
      <c r="AC24" s="79">
        <f t="shared" si="0"/>
        <v>1.3489506487775955E-2</v>
      </c>
      <c r="AD24" s="79">
        <f t="shared" si="0"/>
        <v>1.3534674140777843E-2</v>
      </c>
      <c r="AE24" s="79">
        <f t="shared" si="0"/>
        <v>2.2511402498634481E-2</v>
      </c>
      <c r="AF24" s="79">
        <f t="shared" si="0"/>
        <v>2.1475389247251807E-2</v>
      </c>
      <c r="AG24" s="79">
        <f t="shared" si="0"/>
        <v>1.9938536236256604E-2</v>
      </c>
      <c r="AH24" s="79">
        <f t="shared" si="0"/>
        <v>1.9000239210397677E-2</v>
      </c>
      <c r="AI24" s="79">
        <f t="shared" si="0"/>
        <v>1.7240941163436437E-2</v>
      </c>
      <c r="AJ24" s="79">
        <f t="shared" si="0"/>
        <v>2.6403120285330914E-2</v>
      </c>
      <c r="AK24" s="79">
        <f t="shared" si="0"/>
        <v>1.7705491249827749E-2</v>
      </c>
      <c r="AL24" s="79">
        <f t="shared" si="0"/>
        <v>1.9719315613306983E-2</v>
      </c>
      <c r="AM24" s="85">
        <f t="shared" si="0"/>
        <v>2.004897415698222E-2</v>
      </c>
    </row>
    <row r="25" spans="1:39" x14ac:dyDescent="0.25">
      <c r="A25" s="1" t="s">
        <v>36</v>
      </c>
      <c r="B25" t="s">
        <v>37</v>
      </c>
      <c r="C25" s="75">
        <f t="shared" si="1"/>
        <v>4199.55</v>
      </c>
      <c r="D25" s="76">
        <f t="shared" si="2"/>
        <v>1238.4766666666667</v>
      </c>
      <c r="E25" s="76">
        <f t="shared" si="3"/>
        <v>1951.03</v>
      </c>
      <c r="F25" s="76">
        <f t="shared" si="4"/>
        <v>2361.0299999999997</v>
      </c>
      <c r="G25" s="76">
        <f t="shared" si="5"/>
        <v>11247.663333333336</v>
      </c>
      <c r="H25" s="103">
        <f t="shared" si="6"/>
        <v>0.57534659514511099</v>
      </c>
      <c r="I25" s="189">
        <v>1975.7800000000002</v>
      </c>
      <c r="J25" s="189">
        <v>655.39</v>
      </c>
      <c r="K25" s="189">
        <v>1084.26</v>
      </c>
      <c r="L25" s="189">
        <v>1475.9</v>
      </c>
      <c r="M25" s="189">
        <v>1955.77</v>
      </c>
      <c r="N25" s="189">
        <v>2421.4199999999996</v>
      </c>
      <c r="O25" s="189">
        <v>1551.4799999999998</v>
      </c>
      <c r="P25" s="189">
        <v>1642.0400000000002</v>
      </c>
      <c r="Q25" s="189">
        <v>3889.5699999999993</v>
      </c>
      <c r="R25" s="189">
        <v>6993.8</v>
      </c>
      <c r="S25" s="189">
        <v>7592.4400000000014</v>
      </c>
      <c r="T25" s="190">
        <v>19156.75</v>
      </c>
      <c r="U25" s="79"/>
      <c r="V25" s="78">
        <f t="shared" si="7"/>
        <v>1.4565860496708603E-2</v>
      </c>
      <c r="W25" s="79">
        <f t="shared" si="8"/>
        <v>4.2724114655262619E-3</v>
      </c>
      <c r="X25" s="79">
        <f t="shared" si="9"/>
        <v>6.8128423537408955E-3</v>
      </c>
      <c r="Y25" s="79">
        <f t="shared" si="10"/>
        <v>8.1890261737975305E-3</v>
      </c>
      <c r="Z25" s="79">
        <f t="shared" si="11"/>
        <v>3.8961177368494596E-2</v>
      </c>
      <c r="AA25" s="151">
        <f t="shared" si="12"/>
        <v>3.7577302284316634</v>
      </c>
      <c r="AB25" s="105">
        <f t="shared" si="0"/>
        <v>6.7834446294611443E-3</v>
      </c>
      <c r="AC25" s="79">
        <f t="shared" si="0"/>
        <v>2.2593110960963032E-3</v>
      </c>
      <c r="AD25" s="79">
        <f t="shared" si="0"/>
        <v>3.7610828211069639E-3</v>
      </c>
      <c r="AE25" s="79">
        <f t="shared" si="0"/>
        <v>5.1346903843276963E-3</v>
      </c>
      <c r="AF25" s="79">
        <f t="shared" si="0"/>
        <v>6.8230167839437904E-3</v>
      </c>
      <c r="AG25" s="79">
        <f t="shared" si="0"/>
        <v>8.4948394294254246E-3</v>
      </c>
      <c r="AH25" s="79">
        <f t="shared" si="0"/>
        <v>5.3786977940641148E-3</v>
      </c>
      <c r="AI25" s="79">
        <f t="shared" si="0"/>
        <v>5.6850647776923776E-3</v>
      </c>
      <c r="AJ25" s="79">
        <f t="shared" si="0"/>
        <v>1.3521132146308564E-2</v>
      </c>
      <c r="AK25" s="79">
        <f t="shared" si="0"/>
        <v>2.4093289237977124E-2</v>
      </c>
      <c r="AL25" s="79">
        <f t="shared" si="0"/>
        <v>2.628042132079848E-2</v>
      </c>
      <c r="AM25" s="85">
        <f t="shared" si="0"/>
        <v>6.6774781620574028E-2</v>
      </c>
    </row>
    <row r="26" spans="1:39" x14ac:dyDescent="0.25">
      <c r="A26" s="1" t="s">
        <v>38</v>
      </c>
      <c r="B26" t="s">
        <v>39</v>
      </c>
      <c r="C26" s="75">
        <f t="shared" si="1"/>
        <v>40082.234166666662</v>
      </c>
      <c r="D26" s="76">
        <f t="shared" si="2"/>
        <v>41830.856666666652</v>
      </c>
      <c r="E26" s="76">
        <f t="shared" si="3"/>
        <v>34097.733333333323</v>
      </c>
      <c r="F26" s="76">
        <f t="shared" si="4"/>
        <v>42452.476666666662</v>
      </c>
      <c r="G26" s="76">
        <f t="shared" si="5"/>
        <v>41947.869999999988</v>
      </c>
      <c r="H26" s="103">
        <f t="shared" si="6"/>
        <v>-0.18486648253358742</v>
      </c>
      <c r="I26" s="189">
        <v>47566.489999999991</v>
      </c>
      <c r="J26" s="189">
        <v>42694.569999999985</v>
      </c>
      <c r="K26" s="189">
        <v>35231.509999999987</v>
      </c>
      <c r="L26" s="189">
        <v>38541.609999999986</v>
      </c>
      <c r="M26" s="189">
        <v>33909.62999999999</v>
      </c>
      <c r="N26" s="189">
        <v>29841.959999999988</v>
      </c>
      <c r="O26" s="189">
        <v>32985.03</v>
      </c>
      <c r="P26" s="189">
        <v>42478</v>
      </c>
      <c r="Q26" s="189">
        <v>51894.400000000001</v>
      </c>
      <c r="R26" s="189">
        <v>52304.029999999977</v>
      </c>
      <c r="S26" s="189">
        <v>43123.249999999978</v>
      </c>
      <c r="T26" s="190">
        <v>30416.329999999994</v>
      </c>
      <c r="U26" s="79"/>
      <c r="V26" s="78">
        <f t="shared" si="7"/>
        <v>0.13902256938673757</v>
      </c>
      <c r="W26" s="79">
        <f t="shared" si="8"/>
        <v>0.14430520690912138</v>
      </c>
      <c r="X26" s="79">
        <f t="shared" si="9"/>
        <v>0.11906658627488864</v>
      </c>
      <c r="Y26" s="79">
        <f t="shared" si="10"/>
        <v>0.14724270448315449</v>
      </c>
      <c r="Z26" s="79">
        <f t="shared" si="11"/>
        <v>0.14530470506323409</v>
      </c>
      <c r="AA26" s="151">
        <f t="shared" si="12"/>
        <v>-1.316193849279724E-2</v>
      </c>
      <c r="AB26" s="105">
        <f t="shared" si="0"/>
        <v>0.16331000978490376</v>
      </c>
      <c r="AC26" s="79">
        <f t="shared" si="0"/>
        <v>0.14718002371726804</v>
      </c>
      <c r="AD26" s="79">
        <f t="shared" si="0"/>
        <v>0.12221111820288322</v>
      </c>
      <c r="AE26" s="79">
        <f t="shared" si="0"/>
        <v>0.13408715648994385</v>
      </c>
      <c r="AF26" s="79">
        <f t="shared" si="0"/>
        <v>0.11829917353641983</v>
      </c>
      <c r="AG26" s="79">
        <f t="shared" si="0"/>
        <v>0.10469173396574584</v>
      </c>
      <c r="AH26" s="79">
        <f t="shared" si="0"/>
        <v>0.11435307454697363</v>
      </c>
      <c r="AI26" s="79">
        <f t="shared" si="0"/>
        <v>0.14706717353220189</v>
      </c>
      <c r="AJ26" s="79">
        <f t="shared" si="0"/>
        <v>0.18039810057497238</v>
      </c>
      <c r="AK26" s="79">
        <f t="shared" si="0"/>
        <v>0.18018475265261119</v>
      </c>
      <c r="AL26" s="79">
        <f t="shared" si="0"/>
        <v>0.14926653074928775</v>
      </c>
      <c r="AM26" s="85">
        <f t="shared" si="0"/>
        <v>0.10602235731266076</v>
      </c>
    </row>
    <row r="27" spans="1:39" x14ac:dyDescent="0.25">
      <c r="A27" s="1" t="s">
        <v>40</v>
      </c>
      <c r="B27" t="s">
        <v>41</v>
      </c>
      <c r="C27" s="75">
        <f t="shared" si="1"/>
        <v>3397.4541666666669</v>
      </c>
      <c r="D27" s="76">
        <f t="shared" si="2"/>
        <v>2754.4566666666665</v>
      </c>
      <c r="E27" s="76">
        <f t="shared" si="3"/>
        <v>3009.8966666666661</v>
      </c>
      <c r="F27" s="76">
        <f t="shared" si="4"/>
        <v>4500.6533333333327</v>
      </c>
      <c r="G27" s="76">
        <f t="shared" si="5"/>
        <v>3324.81</v>
      </c>
      <c r="H27" s="103">
        <f t="shared" si="6"/>
        <v>9.2736982611210536E-2</v>
      </c>
      <c r="I27" s="189">
        <v>3276.36</v>
      </c>
      <c r="J27" s="189">
        <v>3051.4799999999991</v>
      </c>
      <c r="K27" s="189">
        <v>1935.5299999999993</v>
      </c>
      <c r="L27" s="189">
        <v>2654.59</v>
      </c>
      <c r="M27" s="189">
        <v>3754.5999999999995</v>
      </c>
      <c r="N27" s="189">
        <v>2620.5</v>
      </c>
      <c r="O27" s="189">
        <v>2604.65</v>
      </c>
      <c r="P27" s="189">
        <v>3766.0400000000009</v>
      </c>
      <c r="Q27" s="189">
        <v>7131.2699999999995</v>
      </c>
      <c r="R27" s="189">
        <v>2869.7299999999991</v>
      </c>
      <c r="S27" s="189">
        <v>3050.1900000000005</v>
      </c>
      <c r="T27" s="190">
        <v>4054.5099999999998</v>
      </c>
      <c r="U27" s="79"/>
      <c r="V27" s="78">
        <f t="shared" si="7"/>
        <v>1.1783844325136753E-2</v>
      </c>
      <c r="W27" s="79">
        <f t="shared" si="8"/>
        <v>9.5021348085916682E-3</v>
      </c>
      <c r="X27" s="79">
        <f t="shared" si="9"/>
        <v>1.0510320954085895E-2</v>
      </c>
      <c r="Y27" s="79">
        <f t="shared" si="10"/>
        <v>1.5610122677753253E-2</v>
      </c>
      <c r="Z27" s="79">
        <f t="shared" si="11"/>
        <v>1.151692651954179E-2</v>
      </c>
      <c r="AA27" s="151">
        <f t="shared" si="12"/>
        <v>-0.26221422103523101</v>
      </c>
      <c r="AB27" s="105">
        <f t="shared" si="0"/>
        <v>1.124872538753369E-2</v>
      </c>
      <c r="AC27" s="79">
        <f t="shared" si="0"/>
        <v>1.0519297858551314E-2</v>
      </c>
      <c r="AD27" s="79">
        <f t="shared" si="0"/>
        <v>6.7139695577971698E-3</v>
      </c>
      <c r="AE27" s="79">
        <f t="shared" si="0"/>
        <v>9.2353802746340946E-3</v>
      </c>
      <c r="AF27" s="79">
        <f t="shared" si="0"/>
        <v>1.3098523250175303E-2</v>
      </c>
      <c r="AG27" s="79">
        <f t="shared" si="0"/>
        <v>9.1932530188109981E-3</v>
      </c>
      <c r="AH27" s="79">
        <f t="shared" si="0"/>
        <v>9.0298458306321047E-3</v>
      </c>
      <c r="AI27" s="79">
        <f t="shared" si="0"/>
        <v>1.3038769673930358E-2</v>
      </c>
      <c r="AJ27" s="79">
        <f t="shared" si="0"/>
        <v>2.4790103800935805E-2</v>
      </c>
      <c r="AK27" s="79">
        <f t="shared" si="0"/>
        <v>9.8860755132975028E-3</v>
      </c>
      <c r="AL27" s="79">
        <f t="shared" si="0"/>
        <v>1.0557907380036763E-2</v>
      </c>
      <c r="AM27" s="85">
        <f t="shared" si="0"/>
        <v>1.4132826279428065E-2</v>
      </c>
    </row>
    <row r="28" spans="1:39" x14ac:dyDescent="0.25">
      <c r="A28" s="1" t="s">
        <v>42</v>
      </c>
      <c r="B28" t="s">
        <v>43</v>
      </c>
      <c r="C28" s="75">
        <f t="shared" si="1"/>
        <v>328088.45833333337</v>
      </c>
      <c r="D28" s="76">
        <f t="shared" si="2"/>
        <v>309414.85999999993</v>
      </c>
      <c r="E28" s="76">
        <f t="shared" si="3"/>
        <v>341930.40333333338</v>
      </c>
      <c r="F28" s="76">
        <f t="shared" si="4"/>
        <v>225564.98000000007</v>
      </c>
      <c r="G28" s="76">
        <f t="shared" si="5"/>
        <v>435443.59</v>
      </c>
      <c r="H28" s="103">
        <f t="shared" si="6"/>
        <v>0.1050872066497823</v>
      </c>
      <c r="I28" s="189">
        <v>533921.12999999977</v>
      </c>
      <c r="J28" s="189">
        <v>224343.96999999994</v>
      </c>
      <c r="K28" s="189">
        <v>169979.48</v>
      </c>
      <c r="L28" s="189">
        <v>406419.7</v>
      </c>
      <c r="M28" s="189">
        <v>271400.26000000007</v>
      </c>
      <c r="N28" s="189">
        <v>347971.25000000017</v>
      </c>
      <c r="O28" s="189">
        <v>125514.86000000006</v>
      </c>
      <c r="P28" s="189">
        <v>190290.53</v>
      </c>
      <c r="Q28" s="189">
        <v>360889.55000000005</v>
      </c>
      <c r="R28" s="189">
        <v>372675.14000000019</v>
      </c>
      <c r="S28" s="189">
        <v>395238.64000000007</v>
      </c>
      <c r="T28" s="190">
        <v>538416.98999999987</v>
      </c>
      <c r="U28" s="79"/>
      <c r="V28" s="78">
        <f t="shared" si="7"/>
        <v>1.1379530460795864</v>
      </c>
      <c r="W28" s="79">
        <f t="shared" si="8"/>
        <v>1.0673980633209639</v>
      </c>
      <c r="X28" s="79">
        <f t="shared" si="9"/>
        <v>1.1939939077620747</v>
      </c>
      <c r="Y28" s="79">
        <f t="shared" si="10"/>
        <v>0.78235241615401629</v>
      </c>
      <c r="Z28" s="79">
        <f t="shared" si="11"/>
        <v>1.5083483956783945</v>
      </c>
      <c r="AA28" s="151">
        <f t="shared" si="12"/>
        <v>0.92796540859849075</v>
      </c>
      <c r="AB28" s="105">
        <f t="shared" si="0"/>
        <v>1.8331111874066564</v>
      </c>
      <c r="AC28" s="79">
        <f t="shared" si="0"/>
        <v>0.77337588422663761</v>
      </c>
      <c r="AD28" s="79">
        <f t="shared" si="0"/>
        <v>0.58962509192324242</v>
      </c>
      <c r="AE28" s="79">
        <f t="shared" si="0"/>
        <v>1.413943577201265</v>
      </c>
      <c r="AF28" s="79">
        <f t="shared" si="0"/>
        <v>0.94682326099015179</v>
      </c>
      <c r="AG28" s="79">
        <f t="shared" si="0"/>
        <v>1.2207547202907607</v>
      </c>
      <c r="AH28" s="79">
        <f t="shared" si="0"/>
        <v>0.4351370952924089</v>
      </c>
      <c r="AI28" s="79">
        <f t="shared" si="0"/>
        <v>0.65882316486286241</v>
      </c>
      <c r="AJ28" s="79">
        <f t="shared" si="0"/>
        <v>1.2545436374128331</v>
      </c>
      <c r="AK28" s="79">
        <f t="shared" si="0"/>
        <v>1.2838471131321489</v>
      </c>
      <c r="AL28" s="79">
        <f t="shared" si="0"/>
        <v>1.3680763998740055</v>
      </c>
      <c r="AM28" s="85">
        <f t="shared" si="0"/>
        <v>1.8767628605090518</v>
      </c>
    </row>
    <row r="29" spans="1:39" x14ac:dyDescent="0.25">
      <c r="A29" s="1" t="s">
        <v>44</v>
      </c>
      <c r="B29" t="s">
        <v>45</v>
      </c>
      <c r="C29" s="75">
        <f t="shared" si="1"/>
        <v>132199.20249999998</v>
      </c>
      <c r="D29" s="76">
        <f t="shared" si="2"/>
        <v>131219.74333333329</v>
      </c>
      <c r="E29" s="76">
        <f t="shared" si="3"/>
        <v>131121.2166666667</v>
      </c>
      <c r="F29" s="76">
        <f t="shared" si="4"/>
        <v>147329.80666666667</v>
      </c>
      <c r="G29" s="76">
        <f t="shared" si="5"/>
        <v>119126.04333333329</v>
      </c>
      <c r="H29" s="103">
        <f t="shared" si="6"/>
        <v>-7.5085245683113909E-4</v>
      </c>
      <c r="I29" s="189">
        <v>119708.77999999994</v>
      </c>
      <c r="J29" s="189">
        <v>137714.43999999994</v>
      </c>
      <c r="K29" s="189">
        <v>136236.01</v>
      </c>
      <c r="L29" s="189">
        <v>111085.05999999997</v>
      </c>
      <c r="M29" s="189">
        <v>143673.03000000009</v>
      </c>
      <c r="N29" s="189">
        <v>138605.56000000006</v>
      </c>
      <c r="O29" s="189">
        <v>135894.31</v>
      </c>
      <c r="P29" s="189">
        <v>140346.58000000005</v>
      </c>
      <c r="Q29" s="189">
        <v>165748.52999999997</v>
      </c>
      <c r="R29" s="189">
        <v>143421.03999999992</v>
      </c>
      <c r="S29" s="189">
        <v>126448.36999999998</v>
      </c>
      <c r="T29" s="190">
        <v>87508.719999999987</v>
      </c>
      <c r="U29" s="79"/>
      <c r="V29" s="78">
        <f t="shared" si="7"/>
        <v>0.45852416125326068</v>
      </c>
      <c r="W29" s="79">
        <f t="shared" si="8"/>
        <v>0.45267282865300629</v>
      </c>
      <c r="X29" s="79">
        <f t="shared" si="9"/>
        <v>0.45786491154964482</v>
      </c>
      <c r="Y29" s="79">
        <f t="shared" si="10"/>
        <v>0.51100055610215178</v>
      </c>
      <c r="Z29" s="79">
        <f t="shared" si="11"/>
        <v>0.41264489929762926</v>
      </c>
      <c r="AA29" s="151">
        <f t="shared" si="12"/>
        <v>-0.19247661402712973</v>
      </c>
      <c r="AB29" s="105">
        <f t="shared" si="0"/>
        <v>0.41099610320498492</v>
      </c>
      <c r="AC29" s="79">
        <f t="shared" si="0"/>
        <v>0.47473986845189647</v>
      </c>
      <c r="AD29" s="79">
        <f t="shared" si="0"/>
        <v>0.47257568925087762</v>
      </c>
      <c r="AE29" s="79">
        <f t="shared" si="0"/>
        <v>0.38646750418352532</v>
      </c>
      <c r="AF29" s="79">
        <f t="shared" si="0"/>
        <v>0.50122636868857806</v>
      </c>
      <c r="AG29" s="79">
        <f t="shared" si="0"/>
        <v>0.48625681468955906</v>
      </c>
      <c r="AH29" s="79">
        <f t="shared" si="0"/>
        <v>0.47112075271538467</v>
      </c>
      <c r="AI29" s="79">
        <f t="shared" si="0"/>
        <v>0.48590740702271906</v>
      </c>
      <c r="AJ29" s="79">
        <f t="shared" si="0"/>
        <v>0.57618394248885851</v>
      </c>
      <c r="AK29" s="79">
        <f t="shared" si="0"/>
        <v>0.49407826925726855</v>
      </c>
      <c r="AL29" s="79">
        <f t="shared" si="0"/>
        <v>0.43768754694514722</v>
      </c>
      <c r="AM29" s="85">
        <f t="shared" si="0"/>
        <v>0.30502959363649668</v>
      </c>
    </row>
    <row r="30" spans="1:39" x14ac:dyDescent="0.25">
      <c r="A30" s="1" t="s">
        <v>46</v>
      </c>
      <c r="B30" t="s">
        <v>47</v>
      </c>
      <c r="C30" s="75">
        <f t="shared" si="1"/>
        <v>26248.239166666655</v>
      </c>
      <c r="D30" s="76">
        <f t="shared" si="2"/>
        <v>25535.973333333328</v>
      </c>
      <c r="E30" s="76">
        <f t="shared" si="3"/>
        <v>24506.996666666662</v>
      </c>
      <c r="F30" s="76">
        <f t="shared" si="4"/>
        <v>33196.033333333326</v>
      </c>
      <c r="G30" s="76">
        <f t="shared" si="5"/>
        <v>21753.953333333335</v>
      </c>
      <c r="H30" s="103">
        <f t="shared" si="6"/>
        <v>-4.0295180968234055E-2</v>
      </c>
      <c r="I30" s="189">
        <v>20934.400000000001</v>
      </c>
      <c r="J30" s="189">
        <v>29487.569999999992</v>
      </c>
      <c r="K30" s="189">
        <v>26185.94999999999</v>
      </c>
      <c r="L30" s="189">
        <v>19964.12</v>
      </c>
      <c r="M30" s="189">
        <v>27516.710000000003</v>
      </c>
      <c r="N30" s="189">
        <v>26040.159999999996</v>
      </c>
      <c r="O30" s="189">
        <v>29516.269999999993</v>
      </c>
      <c r="P30" s="189">
        <v>34964.720000000001</v>
      </c>
      <c r="Q30" s="189">
        <v>35107.109999999993</v>
      </c>
      <c r="R30" s="189">
        <v>26609.03</v>
      </c>
      <c r="S30" s="189">
        <v>20624.3</v>
      </c>
      <c r="T30" s="190">
        <v>18028.53</v>
      </c>
      <c r="U30" s="79"/>
      <c r="V30" s="78">
        <f t="shared" si="7"/>
        <v>9.1040275740474422E-2</v>
      </c>
      <c r="W30" s="79">
        <f t="shared" si="8"/>
        <v>8.8092241209797667E-2</v>
      </c>
      <c r="X30" s="79">
        <f t="shared" si="9"/>
        <v>8.5576492854365943E-2</v>
      </c>
      <c r="Y30" s="79">
        <f t="shared" si="10"/>
        <v>0.11513753990119646</v>
      </c>
      <c r="Z30" s="79">
        <f t="shared" si="11"/>
        <v>7.5354285522944528E-2</v>
      </c>
      <c r="AA30" s="151">
        <f t="shared" si="12"/>
        <v>-0.34552809111946747</v>
      </c>
      <c r="AB30" s="105">
        <f t="shared" si="0"/>
        <v>7.1874066571678719E-2</v>
      </c>
      <c r="AC30" s="79">
        <f t="shared" si="0"/>
        <v>0.10165183188317864</v>
      </c>
      <c r="AD30" s="79">
        <f t="shared" si="0"/>
        <v>9.0833865216245049E-2</v>
      </c>
      <c r="AE30" s="79">
        <f t="shared" si="0"/>
        <v>6.9455637235289816E-2</v>
      </c>
      <c r="AF30" s="79">
        <f t="shared" si="0"/>
        <v>9.5996448544007712E-2</v>
      </c>
      <c r="AG30" s="79">
        <f t="shared" si="0"/>
        <v>9.1354237561656698E-2</v>
      </c>
      <c r="AH30" s="79">
        <f t="shared" si="0"/>
        <v>0.10232751716941293</v>
      </c>
      <c r="AI30" s="79">
        <f t="shared" si="0"/>
        <v>0.12105472347438322</v>
      </c>
      <c r="AJ30" s="79">
        <f t="shared" si="0"/>
        <v>0.12204122141650384</v>
      </c>
      <c r="AK30" s="79">
        <f t="shared" si="0"/>
        <v>9.1666770015157772E-2</v>
      </c>
      <c r="AL30" s="79">
        <f t="shared" si="0"/>
        <v>7.1388814853531143E-2</v>
      </c>
      <c r="AM30" s="85">
        <f t="shared" si="0"/>
        <v>6.2842139386376464E-2</v>
      </c>
    </row>
    <row r="31" spans="1:39" x14ac:dyDescent="0.25">
      <c r="A31" s="1" t="s">
        <v>48</v>
      </c>
      <c r="B31" t="s">
        <v>49</v>
      </c>
      <c r="C31" s="75">
        <f t="shared" si="1"/>
        <v>0</v>
      </c>
      <c r="D31" s="76">
        <f t="shared" si="2"/>
        <v>0</v>
      </c>
      <c r="E31" s="76">
        <f t="shared" si="3"/>
        <v>0</v>
      </c>
      <c r="F31" s="76">
        <f t="shared" si="4"/>
        <v>0</v>
      </c>
      <c r="G31" s="76">
        <f t="shared" si="5"/>
        <v>0</v>
      </c>
      <c r="H31" s="103">
        <f t="shared" si="6"/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90">
        <v>0</v>
      </c>
      <c r="U31" s="79"/>
      <c r="V31" s="78">
        <f t="shared" si="7"/>
        <v>0</v>
      </c>
      <c r="W31" s="79">
        <f t="shared" si="8"/>
        <v>0</v>
      </c>
      <c r="X31" s="79">
        <f t="shared" si="9"/>
        <v>0</v>
      </c>
      <c r="Y31" s="79">
        <f t="shared" si="10"/>
        <v>0</v>
      </c>
      <c r="Z31" s="79">
        <f t="shared" si="11"/>
        <v>0</v>
      </c>
      <c r="AA31" s="151">
        <f t="shared" si="12"/>
        <v>0</v>
      </c>
      <c r="AB31" s="105">
        <f t="shared" si="0"/>
        <v>0</v>
      </c>
      <c r="AC31" s="79">
        <f t="shared" si="0"/>
        <v>0</v>
      </c>
      <c r="AD31" s="79">
        <f t="shared" si="0"/>
        <v>0</v>
      </c>
      <c r="AE31" s="79">
        <f t="shared" si="0"/>
        <v>0</v>
      </c>
      <c r="AF31" s="79">
        <f t="shared" si="0"/>
        <v>0</v>
      </c>
      <c r="AG31" s="79">
        <f t="shared" si="0"/>
        <v>0</v>
      </c>
      <c r="AH31" s="79">
        <f t="shared" si="0"/>
        <v>0</v>
      </c>
      <c r="AI31" s="79">
        <f t="shared" si="0"/>
        <v>0</v>
      </c>
      <c r="AJ31" s="79">
        <f t="shared" si="0"/>
        <v>0</v>
      </c>
      <c r="AK31" s="79">
        <f t="shared" si="0"/>
        <v>0</v>
      </c>
      <c r="AL31" s="79">
        <f t="shared" si="0"/>
        <v>0</v>
      </c>
      <c r="AM31" s="85">
        <f t="shared" si="0"/>
        <v>0</v>
      </c>
    </row>
    <row r="32" spans="1:39" x14ac:dyDescent="0.25">
      <c r="A32" s="1" t="s">
        <v>50</v>
      </c>
      <c r="B32" t="s">
        <v>51</v>
      </c>
      <c r="C32" s="75">
        <f t="shared" si="1"/>
        <v>0</v>
      </c>
      <c r="D32" s="76">
        <f t="shared" si="2"/>
        <v>0</v>
      </c>
      <c r="E32" s="76">
        <f t="shared" si="3"/>
        <v>0</v>
      </c>
      <c r="F32" s="76">
        <f t="shared" si="4"/>
        <v>0</v>
      </c>
      <c r="G32" s="76">
        <f t="shared" si="5"/>
        <v>0</v>
      </c>
      <c r="H32" s="103">
        <f t="shared" si="6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0">
        <v>0</v>
      </c>
      <c r="U32" s="79"/>
      <c r="V32" s="78">
        <f t="shared" si="7"/>
        <v>0</v>
      </c>
      <c r="W32" s="79">
        <f t="shared" si="8"/>
        <v>0</v>
      </c>
      <c r="X32" s="79">
        <f t="shared" si="9"/>
        <v>0</v>
      </c>
      <c r="Y32" s="79">
        <f t="shared" si="10"/>
        <v>0</v>
      </c>
      <c r="Z32" s="79">
        <f t="shared" si="11"/>
        <v>0</v>
      </c>
      <c r="AA32" s="151">
        <f t="shared" si="12"/>
        <v>0</v>
      </c>
      <c r="AB32" s="105">
        <f t="shared" si="0"/>
        <v>0</v>
      </c>
      <c r="AC32" s="79">
        <f t="shared" si="0"/>
        <v>0</v>
      </c>
      <c r="AD32" s="79">
        <f t="shared" si="0"/>
        <v>0</v>
      </c>
      <c r="AE32" s="79">
        <f t="shared" si="0"/>
        <v>0</v>
      </c>
      <c r="AF32" s="79">
        <f t="shared" si="0"/>
        <v>0</v>
      </c>
      <c r="AG32" s="79">
        <f t="shared" si="0"/>
        <v>0</v>
      </c>
      <c r="AH32" s="79">
        <f t="shared" si="0"/>
        <v>0</v>
      </c>
      <c r="AI32" s="79">
        <f t="shared" si="0"/>
        <v>0</v>
      </c>
      <c r="AJ32" s="79">
        <f t="shared" si="0"/>
        <v>0</v>
      </c>
      <c r="AK32" s="79">
        <f t="shared" si="0"/>
        <v>0</v>
      </c>
      <c r="AL32" s="79">
        <f t="shared" si="0"/>
        <v>0</v>
      </c>
      <c r="AM32" s="85">
        <f t="shared" si="0"/>
        <v>0</v>
      </c>
    </row>
    <row r="33" spans="1:39" x14ac:dyDescent="0.25">
      <c r="A33" s="1" t="s">
        <v>52</v>
      </c>
      <c r="B33" t="s">
        <v>53</v>
      </c>
      <c r="C33" s="75">
        <f t="shared" si="1"/>
        <v>30498.595000000005</v>
      </c>
      <c r="D33" s="76">
        <f t="shared" si="2"/>
        <v>47078.803333333344</v>
      </c>
      <c r="E33" s="76">
        <f t="shared" si="3"/>
        <v>30144.236666666664</v>
      </c>
      <c r="F33" s="76">
        <f t="shared" si="4"/>
        <v>19035.38</v>
      </c>
      <c r="G33" s="76">
        <f t="shared" si="5"/>
        <v>25735.960000000003</v>
      </c>
      <c r="H33" s="103">
        <f t="shared" si="6"/>
        <v>-0.35970682064207116</v>
      </c>
      <c r="I33" s="189">
        <v>58272.830000000016</v>
      </c>
      <c r="J33" s="189">
        <v>54142.070000000022</v>
      </c>
      <c r="K33" s="189">
        <v>28821.510000000002</v>
      </c>
      <c r="L33" s="189">
        <v>27335.439999999995</v>
      </c>
      <c r="M33" s="189">
        <v>24736.36</v>
      </c>
      <c r="N33" s="189">
        <v>38360.910000000003</v>
      </c>
      <c r="O33" s="189">
        <v>28496.98</v>
      </c>
      <c r="P33" s="189">
        <v>17303.260000000002</v>
      </c>
      <c r="Q33" s="189">
        <v>11305.9</v>
      </c>
      <c r="R33" s="189">
        <v>15496.340000000006</v>
      </c>
      <c r="S33" s="189">
        <v>27527.870000000003</v>
      </c>
      <c r="T33" s="190">
        <v>34183.669999999991</v>
      </c>
      <c r="U33" s="79"/>
      <c r="V33" s="78">
        <f t="shared" si="7"/>
        <v>0.10578235289867118</v>
      </c>
      <c r="W33" s="79">
        <f t="shared" si="8"/>
        <v>0.16240921170194786</v>
      </c>
      <c r="X33" s="79">
        <f t="shared" si="9"/>
        <v>0.10526128879815068</v>
      </c>
      <c r="Y33" s="79">
        <f t="shared" si="10"/>
        <v>6.6022551618650352E-2</v>
      </c>
      <c r="Z33" s="79">
        <f t="shared" si="11"/>
        <v>8.914769873462447E-2</v>
      </c>
      <c r="AA33" s="151">
        <f t="shared" si="12"/>
        <v>0.35026133569550832</v>
      </c>
      <c r="AB33" s="105">
        <f t="shared" si="0"/>
        <v>0.20006808233052381</v>
      </c>
      <c r="AC33" s="79">
        <f t="shared" si="0"/>
        <v>0.18664273107100021</v>
      </c>
      <c r="AD33" s="79">
        <f t="shared" si="0"/>
        <v>9.9976099956986864E-2</v>
      </c>
      <c r="AE33" s="79">
        <f t="shared" si="0"/>
        <v>9.5100630746911483E-2</v>
      </c>
      <c r="AF33" s="79">
        <f t="shared" si="0"/>
        <v>8.6296752406303315E-2</v>
      </c>
      <c r="AG33" s="79">
        <f t="shared" si="0"/>
        <v>0.13457796285511814</v>
      </c>
      <c r="AH33" s="79">
        <f t="shared" si="0"/>
        <v>9.8793824904922528E-2</v>
      </c>
      <c r="AI33" s="79">
        <f t="shared" si="0"/>
        <v>5.99072823836529E-2</v>
      </c>
      <c r="AJ33" s="79">
        <f t="shared" si="0"/>
        <v>3.9302176830073768E-2</v>
      </c>
      <c r="AK33" s="79">
        <f t="shared" si="0"/>
        <v>5.3384111891966395E-2</v>
      </c>
      <c r="AL33" s="79">
        <f t="shared" si="0"/>
        <v>9.5284786137811925E-2</v>
      </c>
      <c r="AM33" s="85">
        <f t="shared" si="0"/>
        <v>0.1191541936518338</v>
      </c>
    </row>
    <row r="34" spans="1:39" x14ac:dyDescent="0.25">
      <c r="A34" s="1" t="s">
        <v>54</v>
      </c>
      <c r="B34" t="s">
        <v>55</v>
      </c>
      <c r="C34" s="75">
        <f t="shared" si="1"/>
        <v>523461.55666666786</v>
      </c>
      <c r="D34" s="76">
        <f t="shared" si="2"/>
        <v>533956.81333333533</v>
      </c>
      <c r="E34" s="76">
        <f t="shared" si="3"/>
        <v>533086.59000000183</v>
      </c>
      <c r="F34" s="76">
        <f t="shared" si="4"/>
        <v>485935.77000000031</v>
      </c>
      <c r="G34" s="76">
        <f t="shared" si="5"/>
        <v>540867.05333333416</v>
      </c>
      <c r="H34" s="103">
        <f t="shared" si="6"/>
        <v>-1.6297635157063626E-3</v>
      </c>
      <c r="I34" s="189">
        <v>586611.42000000237</v>
      </c>
      <c r="J34" s="189">
        <v>526922.53000000189</v>
      </c>
      <c r="K34" s="189">
        <v>488336.49000000168</v>
      </c>
      <c r="L34" s="189">
        <v>567461.04000000248</v>
      </c>
      <c r="M34" s="189">
        <v>493654.2100000013</v>
      </c>
      <c r="N34" s="189">
        <v>538144.52000000176</v>
      </c>
      <c r="O34" s="189">
        <v>484291.89000000013</v>
      </c>
      <c r="P34" s="189">
        <v>463543.20000000048</v>
      </c>
      <c r="Q34" s="189">
        <v>509972.22000000032</v>
      </c>
      <c r="R34" s="189">
        <v>578912.64000000106</v>
      </c>
      <c r="S34" s="189">
        <v>532012.89000000048</v>
      </c>
      <c r="T34" s="190">
        <v>511675.63000000076</v>
      </c>
      <c r="U34" s="79"/>
      <c r="V34" s="78">
        <f t="shared" si="7"/>
        <v>1.8155916728689048</v>
      </c>
      <c r="W34" s="79">
        <f t="shared" si="8"/>
        <v>1.8420074215214992</v>
      </c>
      <c r="X34" s="79">
        <f t="shared" si="9"/>
        <v>1.8614961833305075</v>
      </c>
      <c r="Y34" s="79">
        <f t="shared" si="10"/>
        <v>1.6854257418645504</v>
      </c>
      <c r="Z34" s="79">
        <f t="shared" si="11"/>
        <v>1.873528445258857</v>
      </c>
      <c r="AA34" s="151">
        <f t="shared" si="12"/>
        <v>0.11160545298555401</v>
      </c>
      <c r="AB34" s="105">
        <f t="shared" si="0"/>
        <v>2.0140127375414223</v>
      </c>
      <c r="AC34" s="79">
        <f t="shared" si="0"/>
        <v>1.81644809779237</v>
      </c>
      <c r="AD34" s="79">
        <f t="shared" si="0"/>
        <v>1.6939423970806624</v>
      </c>
      <c r="AE34" s="79">
        <f t="shared" si="0"/>
        <v>1.9742101399611132</v>
      </c>
      <c r="AF34" s="79">
        <f t="shared" si="0"/>
        <v>1.7221917507143076</v>
      </c>
      <c r="AG34" s="79">
        <f t="shared" si="0"/>
        <v>1.8879216687832903</v>
      </c>
      <c r="AH34" s="79">
        <f t="shared" si="0"/>
        <v>1.678951530426523</v>
      </c>
      <c r="AI34" s="79">
        <f t="shared" si="0"/>
        <v>1.6048775421176193</v>
      </c>
      <c r="AJ34" s="79">
        <f t="shared" si="0"/>
        <v>1.7727928222313389</v>
      </c>
      <c r="AK34" s="79">
        <f t="shared" si="0"/>
        <v>1.99432492765606</v>
      </c>
      <c r="AL34" s="79">
        <f t="shared" si="0"/>
        <v>1.8415058791766055</v>
      </c>
      <c r="AM34" s="85">
        <f t="shared" si="0"/>
        <v>1.7835503649533291</v>
      </c>
    </row>
    <row r="35" spans="1:39" x14ac:dyDescent="0.25">
      <c r="A35" s="1" t="s">
        <v>56</v>
      </c>
      <c r="B35" t="s">
        <v>57</v>
      </c>
      <c r="C35" s="75">
        <f t="shared" si="1"/>
        <v>128903.42833333329</v>
      </c>
      <c r="D35" s="76">
        <f t="shared" si="2"/>
        <v>150411.66333333321</v>
      </c>
      <c r="E35" s="76">
        <f t="shared" si="3"/>
        <v>128696.85999999994</v>
      </c>
      <c r="F35" s="76">
        <f t="shared" si="4"/>
        <v>109712.50000000001</v>
      </c>
      <c r="G35" s="76">
        <f t="shared" si="5"/>
        <v>126792.69</v>
      </c>
      <c r="H35" s="103">
        <f t="shared" si="6"/>
        <v>-0.14436914566399175</v>
      </c>
      <c r="I35" s="189">
        <v>155450.64999999988</v>
      </c>
      <c r="J35" s="189">
        <v>177238.37999999983</v>
      </c>
      <c r="K35" s="189">
        <v>118545.95999999998</v>
      </c>
      <c r="L35" s="189">
        <v>154399.04999999993</v>
      </c>
      <c r="M35" s="189">
        <v>109876.91999999998</v>
      </c>
      <c r="N35" s="189">
        <v>121814.60999999993</v>
      </c>
      <c r="O35" s="189">
        <v>101002.59000000003</v>
      </c>
      <c r="P35" s="189">
        <v>109894.40000000004</v>
      </c>
      <c r="Q35" s="189">
        <v>118240.51</v>
      </c>
      <c r="R35" s="189">
        <v>130238.98999999996</v>
      </c>
      <c r="S35" s="189">
        <v>141943.25</v>
      </c>
      <c r="T35" s="190">
        <v>108195.83000000002</v>
      </c>
      <c r="U35" s="79"/>
      <c r="V35" s="78">
        <f t="shared" si="7"/>
        <v>0.44709298726073216</v>
      </c>
      <c r="W35" s="79">
        <f t="shared" si="8"/>
        <v>0.51887979182022714</v>
      </c>
      <c r="X35" s="79">
        <f t="shared" si="9"/>
        <v>0.44939924993539931</v>
      </c>
      <c r="Y35" s="79">
        <f t="shared" si="10"/>
        <v>0.38052821611447618</v>
      </c>
      <c r="Z35" s="79">
        <f t="shared" si="11"/>
        <v>0.43920166684563666</v>
      </c>
      <c r="AA35" s="151">
        <f t="shared" si="12"/>
        <v>0.15418948778691738</v>
      </c>
      <c r="AB35" s="105">
        <f t="shared" si="0"/>
        <v>0.53370865019827263</v>
      </c>
      <c r="AC35" s="79">
        <f t="shared" si="0"/>
        <v>0.61098985121550942</v>
      </c>
      <c r="AD35" s="79">
        <f t="shared" si="0"/>
        <v>0.41121241553468102</v>
      </c>
      <c r="AE35" s="79">
        <f t="shared" si="0"/>
        <v>0.5371578815531749</v>
      </c>
      <c r="AF35" s="79">
        <f t="shared" si="0"/>
        <v>0.38332322784788042</v>
      </c>
      <c r="AG35" s="79">
        <f t="shared" si="0"/>
        <v>0.42735070830672917</v>
      </c>
      <c r="AH35" s="79">
        <f t="shared" si="0"/>
        <v>0.3501575321807322</v>
      </c>
      <c r="AI35" s="79">
        <f t="shared" si="0"/>
        <v>0.38047598274441385</v>
      </c>
      <c r="AJ35" s="79">
        <f t="shared" si="0"/>
        <v>0.41103401166630743</v>
      </c>
      <c r="AK35" s="79">
        <f t="shared" si="0"/>
        <v>0.44866677001515765</v>
      </c>
      <c r="AL35" s="79">
        <f t="shared" si="0"/>
        <v>0.49132142152502067</v>
      </c>
      <c r="AM35" s="85">
        <f t="shared" si="0"/>
        <v>0.37713875894954796</v>
      </c>
    </row>
    <row r="36" spans="1:39" x14ac:dyDescent="0.25">
      <c r="A36" s="1" t="s">
        <v>58</v>
      </c>
      <c r="B36" t="s">
        <v>59</v>
      </c>
      <c r="C36" s="75">
        <f t="shared" si="1"/>
        <v>0</v>
      </c>
      <c r="D36" s="76">
        <f t="shared" si="2"/>
        <v>0</v>
      </c>
      <c r="E36" s="76">
        <f t="shared" si="3"/>
        <v>0</v>
      </c>
      <c r="F36" s="76">
        <f t="shared" si="4"/>
        <v>0</v>
      </c>
      <c r="G36" s="76">
        <f t="shared" si="5"/>
        <v>0</v>
      </c>
      <c r="H36" s="103">
        <f t="shared" si="6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90">
        <v>0</v>
      </c>
      <c r="U36" s="79"/>
      <c r="V36" s="78">
        <f t="shared" si="7"/>
        <v>0</v>
      </c>
      <c r="W36" s="79">
        <f t="shared" si="8"/>
        <v>0</v>
      </c>
      <c r="X36" s="79">
        <f t="shared" si="9"/>
        <v>0</v>
      </c>
      <c r="Y36" s="79">
        <f t="shared" si="10"/>
        <v>0</v>
      </c>
      <c r="Z36" s="79">
        <f t="shared" si="11"/>
        <v>0</v>
      </c>
      <c r="AA36" s="151">
        <f t="shared" si="12"/>
        <v>0</v>
      </c>
      <c r="AB36" s="105">
        <f t="shared" si="0"/>
        <v>0</v>
      </c>
      <c r="AC36" s="79">
        <f t="shared" si="0"/>
        <v>0</v>
      </c>
      <c r="AD36" s="79">
        <f t="shared" si="0"/>
        <v>0</v>
      </c>
      <c r="AE36" s="79">
        <f t="shared" si="0"/>
        <v>0</v>
      </c>
      <c r="AF36" s="79">
        <f t="shared" si="0"/>
        <v>0</v>
      </c>
      <c r="AG36" s="79">
        <f t="shared" si="0"/>
        <v>0</v>
      </c>
      <c r="AH36" s="79">
        <f t="shared" si="0"/>
        <v>0</v>
      </c>
      <c r="AI36" s="79">
        <f t="shared" si="0"/>
        <v>0</v>
      </c>
      <c r="AJ36" s="79">
        <f t="shared" si="0"/>
        <v>0</v>
      </c>
      <c r="AK36" s="79">
        <f t="shared" si="0"/>
        <v>0</v>
      </c>
      <c r="AL36" s="79">
        <f t="shared" si="0"/>
        <v>0</v>
      </c>
      <c r="AM36" s="85">
        <f t="shared" si="0"/>
        <v>0</v>
      </c>
    </row>
    <row r="37" spans="1:39" x14ac:dyDescent="0.25">
      <c r="A37" s="1" t="s">
        <v>60</v>
      </c>
      <c r="B37" t="s">
        <v>61</v>
      </c>
      <c r="C37" s="75">
        <f t="shared" si="1"/>
        <v>0</v>
      </c>
      <c r="D37" s="76">
        <f t="shared" si="2"/>
        <v>0</v>
      </c>
      <c r="E37" s="76">
        <f t="shared" si="3"/>
        <v>0</v>
      </c>
      <c r="F37" s="76">
        <f t="shared" si="4"/>
        <v>0</v>
      </c>
      <c r="G37" s="76">
        <f t="shared" si="5"/>
        <v>0</v>
      </c>
      <c r="H37" s="103">
        <f t="shared" si="6"/>
        <v>0</v>
      </c>
      <c r="I37" s="189">
        <v>0</v>
      </c>
      <c r="J37" s="189">
        <v>0</v>
      </c>
      <c r="K37" s="189">
        <v>0</v>
      </c>
      <c r="L37" s="189">
        <v>0</v>
      </c>
      <c r="M37" s="189">
        <v>0</v>
      </c>
      <c r="N37" s="189">
        <v>0</v>
      </c>
      <c r="O37" s="189">
        <v>0</v>
      </c>
      <c r="P37" s="189">
        <v>0</v>
      </c>
      <c r="Q37" s="189">
        <v>0</v>
      </c>
      <c r="R37" s="189">
        <v>0</v>
      </c>
      <c r="S37" s="189">
        <v>0</v>
      </c>
      <c r="T37" s="190">
        <v>0</v>
      </c>
      <c r="U37" s="79"/>
      <c r="V37" s="78">
        <f t="shared" si="7"/>
        <v>0</v>
      </c>
      <c r="W37" s="79">
        <f t="shared" si="8"/>
        <v>0</v>
      </c>
      <c r="X37" s="79">
        <f t="shared" si="9"/>
        <v>0</v>
      </c>
      <c r="Y37" s="79">
        <f t="shared" si="10"/>
        <v>0</v>
      </c>
      <c r="Z37" s="79">
        <f t="shared" si="11"/>
        <v>0</v>
      </c>
      <c r="AA37" s="151">
        <f t="shared" si="12"/>
        <v>0</v>
      </c>
      <c r="AB37" s="105">
        <f t="shared" si="0"/>
        <v>0</v>
      </c>
      <c r="AC37" s="79">
        <f t="shared" si="0"/>
        <v>0</v>
      </c>
      <c r="AD37" s="79">
        <f t="shared" si="0"/>
        <v>0</v>
      </c>
      <c r="AE37" s="79">
        <f t="shared" si="0"/>
        <v>0</v>
      </c>
      <c r="AF37" s="79">
        <f t="shared" si="0"/>
        <v>0</v>
      </c>
      <c r="AG37" s="79">
        <f t="shared" si="0"/>
        <v>0</v>
      </c>
      <c r="AH37" s="79">
        <f t="shared" si="0"/>
        <v>0</v>
      </c>
      <c r="AI37" s="79">
        <f t="shared" si="0"/>
        <v>0</v>
      </c>
      <c r="AJ37" s="79">
        <f t="shared" si="0"/>
        <v>0</v>
      </c>
      <c r="AK37" s="79">
        <f t="shared" si="0"/>
        <v>0</v>
      </c>
      <c r="AL37" s="79">
        <f t="shared" si="0"/>
        <v>0</v>
      </c>
      <c r="AM37" s="85">
        <f t="shared" si="0"/>
        <v>0</v>
      </c>
    </row>
    <row r="38" spans="1:39" x14ac:dyDescent="0.25">
      <c r="A38" s="1" t="s">
        <v>62</v>
      </c>
      <c r="B38" t="s">
        <v>63</v>
      </c>
      <c r="C38" s="75">
        <f t="shared" si="1"/>
        <v>805.29916666666657</v>
      </c>
      <c r="D38" s="76">
        <f t="shared" si="2"/>
        <v>953.53666666666652</v>
      </c>
      <c r="E38" s="76">
        <f t="shared" si="3"/>
        <v>1334.8566666666666</v>
      </c>
      <c r="F38" s="76">
        <f t="shared" si="4"/>
        <v>756.84666666666669</v>
      </c>
      <c r="G38" s="76">
        <f t="shared" si="5"/>
        <v>175.95666666666668</v>
      </c>
      <c r="H38" s="103">
        <f t="shared" si="6"/>
        <v>0.39990072047570285</v>
      </c>
      <c r="I38" s="189">
        <v>513.62</v>
      </c>
      <c r="J38" s="189">
        <v>1222.1400000000001</v>
      </c>
      <c r="K38" s="189">
        <v>1124.8499999999997</v>
      </c>
      <c r="L38" s="189">
        <v>2157.19</v>
      </c>
      <c r="M38" s="189">
        <v>557.48</v>
      </c>
      <c r="N38" s="189">
        <v>1289.8999999999999</v>
      </c>
      <c r="O38" s="189">
        <v>672.09</v>
      </c>
      <c r="P38" s="189">
        <v>714.39</v>
      </c>
      <c r="Q38" s="189">
        <v>884.06</v>
      </c>
      <c r="R38" s="189">
        <v>225.69</v>
      </c>
      <c r="S38" s="189">
        <v>178.34</v>
      </c>
      <c r="T38" s="190">
        <v>123.84</v>
      </c>
      <c r="U38" s="79"/>
      <c r="V38" s="78">
        <f t="shared" si="7"/>
        <v>2.7931267206682516E-3</v>
      </c>
      <c r="W38" s="79">
        <f t="shared" si="8"/>
        <v>3.2894450877554086E-3</v>
      </c>
      <c r="X38" s="79">
        <f t="shared" si="9"/>
        <v>4.6612138382495696E-3</v>
      </c>
      <c r="Y38" s="79">
        <f t="shared" si="10"/>
        <v>2.6250565062217544E-3</v>
      </c>
      <c r="Z38" s="79">
        <f t="shared" si="11"/>
        <v>6.0950249807462933E-4</v>
      </c>
      <c r="AA38" s="151">
        <f t="shared" si="12"/>
        <v>-0.76781357024886043</v>
      </c>
      <c r="AB38" s="105">
        <f t="shared" si="0"/>
        <v>1.7634113264552898E-3</v>
      </c>
      <c r="AC38" s="79">
        <f t="shared" si="0"/>
        <v>4.2130555287433992E-3</v>
      </c>
      <c r="AD38" s="79">
        <f t="shared" si="0"/>
        <v>3.901881477986984E-3</v>
      </c>
      <c r="AE38" s="79">
        <f t="shared" ref="AC38:AM50" si="13">IFERROR(L38/L$14,0)</f>
        <v>7.5049141203115816E-3</v>
      </c>
      <c r="AF38" s="79">
        <f t="shared" si="13"/>
        <v>1.9448582382964176E-3</v>
      </c>
      <c r="AG38" s="79">
        <f t="shared" si="13"/>
        <v>4.5252345235505843E-3</v>
      </c>
      <c r="AH38" s="79">
        <f t="shared" si="13"/>
        <v>2.3300132779104799E-3</v>
      </c>
      <c r="AI38" s="79">
        <f t="shared" si="13"/>
        <v>2.4733583996343921E-3</v>
      </c>
      <c r="AJ38" s="79">
        <f t="shared" si="13"/>
        <v>3.073216855658993E-3</v>
      </c>
      <c r="AK38" s="79">
        <f t="shared" si="13"/>
        <v>7.7749069863579986E-4</v>
      </c>
      <c r="AL38" s="79">
        <f t="shared" si="13"/>
        <v>6.1730488991038458E-4</v>
      </c>
      <c r="AM38" s="85">
        <f t="shared" si="13"/>
        <v>4.3166972246815808E-4</v>
      </c>
    </row>
    <row r="39" spans="1:39" x14ac:dyDescent="0.25">
      <c r="A39" s="1" t="s">
        <v>64</v>
      </c>
      <c r="B39" t="s">
        <v>65</v>
      </c>
      <c r="C39" s="75">
        <f t="shared" si="1"/>
        <v>109571.27999999998</v>
      </c>
      <c r="D39" s="76">
        <f t="shared" si="2"/>
        <v>73993.436666666661</v>
      </c>
      <c r="E39" s="76">
        <f t="shared" si="3"/>
        <v>86764.943333333329</v>
      </c>
      <c r="F39" s="76">
        <f t="shared" si="4"/>
        <v>117859.91333333332</v>
      </c>
      <c r="G39" s="76">
        <f t="shared" si="5"/>
        <v>159666.82666666666</v>
      </c>
      <c r="H39" s="103">
        <f t="shared" si="6"/>
        <v>0.17260323674653849</v>
      </c>
      <c r="I39" s="189">
        <v>93303.64</v>
      </c>
      <c r="J39" s="189">
        <v>58306.889999999992</v>
      </c>
      <c r="K39" s="189">
        <v>70369.78</v>
      </c>
      <c r="L39" s="189">
        <v>57916.189999999995</v>
      </c>
      <c r="M39" s="189">
        <v>54827.840000000004</v>
      </c>
      <c r="N39" s="189">
        <v>147550.79999999999</v>
      </c>
      <c r="O39" s="189">
        <v>148755.09999999998</v>
      </c>
      <c r="P39" s="189">
        <v>84482.779999999984</v>
      </c>
      <c r="Q39" s="189">
        <v>120341.86</v>
      </c>
      <c r="R39" s="189">
        <v>168866.76</v>
      </c>
      <c r="S39" s="189">
        <v>193373.13</v>
      </c>
      <c r="T39" s="190">
        <v>116760.58999999997</v>
      </c>
      <c r="U39" s="79"/>
      <c r="V39" s="78">
        <f t="shared" si="7"/>
        <v>0.38004071363022157</v>
      </c>
      <c r="W39" s="79">
        <f t="shared" si="8"/>
        <v>0.2552574591810568</v>
      </c>
      <c r="X39" s="79">
        <f t="shared" si="9"/>
        <v>0.30297631546478632</v>
      </c>
      <c r="Y39" s="79">
        <f t="shared" si="10"/>
        <v>0.40878680708342341</v>
      </c>
      <c r="Z39" s="79">
        <f t="shared" si="11"/>
        <v>0.55307554727290154</v>
      </c>
      <c r="AA39" s="151">
        <f t="shared" si="12"/>
        <v>0.35296819195055951</v>
      </c>
      <c r="AB39" s="105">
        <f t="shared" ref="AB39:AB50" si="14">IFERROR(I39/I$14,0)</f>
        <v>0.32033934732975128</v>
      </c>
      <c r="AC39" s="79">
        <f t="shared" si="13"/>
        <v>0.20100002068366402</v>
      </c>
      <c r="AD39" s="79">
        <f t="shared" si="13"/>
        <v>0.2440988053447295</v>
      </c>
      <c r="AE39" s="79">
        <f t="shared" si="13"/>
        <v>0.20149177037055074</v>
      </c>
      <c r="AF39" s="79">
        <f t="shared" si="13"/>
        <v>0.1912756983425376</v>
      </c>
      <c r="AG39" s="79">
        <f t="shared" si="13"/>
        <v>0.51763855658384961</v>
      </c>
      <c r="AH39" s="79">
        <f t="shared" si="13"/>
        <v>0.51570676272061955</v>
      </c>
      <c r="AI39" s="79">
        <f t="shared" si="13"/>
        <v>0.29249596654133508</v>
      </c>
      <c r="AJ39" s="79">
        <f t="shared" si="13"/>
        <v>0.41833883740170891</v>
      </c>
      <c r="AK39" s="79">
        <f t="shared" si="13"/>
        <v>0.58173749483257553</v>
      </c>
      <c r="AL39" s="79">
        <f t="shared" si="13"/>
        <v>0.66934046611122844</v>
      </c>
      <c r="AM39" s="85">
        <f t="shared" si="13"/>
        <v>0.40699298676129181</v>
      </c>
    </row>
    <row r="40" spans="1:39" x14ac:dyDescent="0.25">
      <c r="A40" s="1" t="s">
        <v>66</v>
      </c>
      <c r="B40" t="s">
        <v>67</v>
      </c>
      <c r="C40" s="75">
        <f t="shared" si="1"/>
        <v>361691.56499999994</v>
      </c>
      <c r="D40" s="76">
        <f t="shared" si="2"/>
        <v>353097.3299999999</v>
      </c>
      <c r="E40" s="76">
        <f t="shared" si="3"/>
        <v>370857.57000000007</v>
      </c>
      <c r="F40" s="76">
        <f t="shared" si="4"/>
        <v>368882.20333333331</v>
      </c>
      <c r="G40" s="76">
        <f t="shared" si="5"/>
        <v>353929.15666666668</v>
      </c>
      <c r="H40" s="103">
        <f t="shared" si="6"/>
        <v>5.0298426215797699E-2</v>
      </c>
      <c r="I40" s="189">
        <v>346668.61999999994</v>
      </c>
      <c r="J40" s="189">
        <v>404266.7</v>
      </c>
      <c r="K40" s="189">
        <v>308356.66999999987</v>
      </c>
      <c r="L40" s="189">
        <v>399430.07</v>
      </c>
      <c r="M40" s="189">
        <v>336807.1700000001</v>
      </c>
      <c r="N40" s="189">
        <v>376335.47000000015</v>
      </c>
      <c r="O40" s="189">
        <v>420953.83</v>
      </c>
      <c r="P40" s="189">
        <v>322809.70999999996</v>
      </c>
      <c r="Q40" s="189">
        <v>362883.06999999995</v>
      </c>
      <c r="R40" s="189">
        <v>345447.23999999993</v>
      </c>
      <c r="S40" s="189">
        <v>347946.3</v>
      </c>
      <c r="T40" s="190">
        <v>368393.93</v>
      </c>
      <c r="U40" s="79"/>
      <c r="V40" s="78">
        <f t="shared" si="7"/>
        <v>1.2545031916815399</v>
      </c>
      <c r="W40" s="79">
        <f t="shared" si="8"/>
        <v>1.2180908383191527</v>
      </c>
      <c r="X40" s="79">
        <f t="shared" si="9"/>
        <v>1.2950052844402338</v>
      </c>
      <c r="Y40" s="79">
        <f t="shared" si="10"/>
        <v>1.2794356777104778</v>
      </c>
      <c r="Z40" s="79">
        <f t="shared" si="11"/>
        <v>1.2259876776277125</v>
      </c>
      <c r="AA40" s="151">
        <f t="shared" si="12"/>
        <v>-4.1774667545936596E-2</v>
      </c>
      <c r="AB40" s="105">
        <f t="shared" si="14"/>
        <v>1.1902172248639553</v>
      </c>
      <c r="AC40" s="79">
        <f t="shared" si="13"/>
        <v>1.393619434370734</v>
      </c>
      <c r="AD40" s="79">
        <f t="shared" si="13"/>
        <v>1.0696281097806326</v>
      </c>
      <c r="AE40" s="79">
        <f t="shared" si="13"/>
        <v>1.3896264920660875</v>
      </c>
      <c r="AF40" s="79">
        <f t="shared" si="13"/>
        <v>1.1750057388458819</v>
      </c>
      <c r="AG40" s="79">
        <f t="shared" si="13"/>
        <v>1.3202622383755609</v>
      </c>
      <c r="AH40" s="79">
        <f t="shared" si="13"/>
        <v>1.4593700446179394</v>
      </c>
      <c r="AI40" s="79">
        <f t="shared" si="13"/>
        <v>1.117630576732656</v>
      </c>
      <c r="AJ40" s="79">
        <f t="shared" si="13"/>
        <v>1.2614736187105877</v>
      </c>
      <c r="AK40" s="79">
        <f t="shared" si="13"/>
        <v>1.1900483670938402</v>
      </c>
      <c r="AL40" s="79">
        <f t="shared" si="13"/>
        <v>1.2043790087261725</v>
      </c>
      <c r="AM40" s="85">
        <f t="shared" si="13"/>
        <v>1.284112609189713</v>
      </c>
    </row>
    <row r="41" spans="1:39" x14ac:dyDescent="0.25">
      <c r="A41" s="1" t="s">
        <v>68</v>
      </c>
      <c r="B41" t="s">
        <v>69</v>
      </c>
      <c r="C41" s="75">
        <f t="shared" si="1"/>
        <v>156</v>
      </c>
      <c r="D41" s="76">
        <f t="shared" si="2"/>
        <v>790.66666666666663</v>
      </c>
      <c r="E41" s="76">
        <f t="shared" si="3"/>
        <v>-40.333333333333336</v>
      </c>
      <c r="F41" s="76">
        <f t="shared" si="4"/>
        <v>-126.33333333333333</v>
      </c>
      <c r="G41" s="76">
        <f t="shared" si="5"/>
        <v>0</v>
      </c>
      <c r="H41" s="103">
        <f t="shared" si="6"/>
        <v>-1.0510118043844858</v>
      </c>
      <c r="I41" s="189">
        <v>799</v>
      </c>
      <c r="J41" s="189">
        <v>1302</v>
      </c>
      <c r="K41" s="189">
        <v>271</v>
      </c>
      <c r="L41" s="189">
        <v>0</v>
      </c>
      <c r="M41" s="189">
        <v>0</v>
      </c>
      <c r="N41" s="189">
        <v>-121</v>
      </c>
      <c r="O41" s="189">
        <v>0</v>
      </c>
      <c r="P41" s="189">
        <v>-379</v>
      </c>
      <c r="Q41" s="189">
        <v>0</v>
      </c>
      <c r="R41" s="189">
        <v>0</v>
      </c>
      <c r="S41" s="189">
        <v>0</v>
      </c>
      <c r="T41" s="190">
        <v>0</v>
      </c>
      <c r="U41" s="79"/>
      <c r="V41" s="78">
        <f t="shared" si="7"/>
        <v>5.4107564798288905E-4</v>
      </c>
      <c r="W41" s="79">
        <f t="shared" si="8"/>
        <v>2.727587384563373E-3</v>
      </c>
      <c r="X41" s="79">
        <f t="shared" si="9"/>
        <v>-1.4084080798392788E-4</v>
      </c>
      <c r="Y41" s="79">
        <f t="shared" si="10"/>
        <v>-4.3817612367896835E-4</v>
      </c>
      <c r="Z41" s="79">
        <f t="shared" si="11"/>
        <v>0</v>
      </c>
      <c r="AA41" s="151">
        <f t="shared" si="12"/>
        <v>-1</v>
      </c>
      <c r="AB41" s="105">
        <f t="shared" si="14"/>
        <v>2.7432063584708084E-3</v>
      </c>
      <c r="AC41" s="79">
        <f t="shared" si="13"/>
        <v>4.4883550971442756E-3</v>
      </c>
      <c r="AD41" s="79">
        <f t="shared" si="13"/>
        <v>9.4004523317284348E-4</v>
      </c>
      <c r="AE41" s="79">
        <f t="shared" si="13"/>
        <v>0</v>
      </c>
      <c r="AF41" s="79">
        <f t="shared" si="13"/>
        <v>0</v>
      </c>
      <c r="AG41" s="79">
        <f t="shared" si="13"/>
        <v>-4.2449288886706003E-4</v>
      </c>
      <c r="AH41" s="79">
        <f t="shared" si="13"/>
        <v>0</v>
      </c>
      <c r="AI41" s="79">
        <f t="shared" si="13"/>
        <v>-1.3121723896771156E-3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>
        <f t="shared" si="1"/>
        <v>5065.9108333333343</v>
      </c>
      <c r="D42" s="76">
        <f t="shared" si="2"/>
        <v>5126.3466666666673</v>
      </c>
      <c r="E42" s="76">
        <f t="shared" si="3"/>
        <v>5362.3099999999986</v>
      </c>
      <c r="F42" s="76">
        <f t="shared" si="4"/>
        <v>4192.536666666666</v>
      </c>
      <c r="G42" s="76">
        <f t="shared" si="5"/>
        <v>5582.4500000000007</v>
      </c>
      <c r="H42" s="103">
        <f t="shared" si="6"/>
        <v>4.6029531102070996E-2</v>
      </c>
      <c r="I42" s="189">
        <v>6140.9199999999992</v>
      </c>
      <c r="J42" s="189">
        <v>5826.7600000000011</v>
      </c>
      <c r="K42" s="189">
        <v>3411.36</v>
      </c>
      <c r="L42" s="189">
        <v>6536.9599999999991</v>
      </c>
      <c r="M42" s="189">
        <v>5217.49</v>
      </c>
      <c r="N42" s="189">
        <v>4332.4799999999987</v>
      </c>
      <c r="O42" s="189">
        <v>2197.1200000000003</v>
      </c>
      <c r="P42" s="189">
        <v>1922.2700000000004</v>
      </c>
      <c r="Q42" s="189">
        <v>8458.2199999999975</v>
      </c>
      <c r="R42" s="189">
        <v>4919.54</v>
      </c>
      <c r="S42" s="189">
        <v>6069.7500000000009</v>
      </c>
      <c r="T42" s="190">
        <v>5758.0600000000013</v>
      </c>
      <c r="U42" s="79"/>
      <c r="V42" s="78">
        <f t="shared" si="7"/>
        <v>1.7570775556213919E-2</v>
      </c>
      <c r="W42" s="79">
        <f t="shared" si="8"/>
        <v>1.768451749186151E-2</v>
      </c>
      <c r="X42" s="79">
        <f t="shared" si="9"/>
        <v>1.872476214199081E-2</v>
      </c>
      <c r="Y42" s="79">
        <f t="shared" si="10"/>
        <v>1.4541446952363663E-2</v>
      </c>
      <c r="Z42" s="79">
        <f t="shared" si="11"/>
        <v>1.9337245270862419E-2</v>
      </c>
      <c r="AA42" s="151">
        <f t="shared" si="12"/>
        <v>0.32980200211225985</v>
      </c>
      <c r="AB42" s="105">
        <f t="shared" si="14"/>
        <v>2.1083618011089555E-2</v>
      </c>
      <c r="AC42" s="79">
        <f t="shared" si="13"/>
        <v>2.0086457715696147E-2</v>
      </c>
      <c r="AD42" s="79">
        <f t="shared" si="13"/>
        <v>1.1833331020798935E-2</v>
      </c>
      <c r="AE42" s="79">
        <f t="shared" si="13"/>
        <v>2.27422356899077E-2</v>
      </c>
      <c r="AF42" s="79">
        <f t="shared" si="13"/>
        <v>1.8202049238948796E-2</v>
      </c>
      <c r="AG42" s="79">
        <f t="shared" si="13"/>
        <v>1.5199231001312064E-2</v>
      </c>
      <c r="AH42" s="79">
        <f t="shared" si="13"/>
        <v>7.6170137528644589E-3</v>
      </c>
      <c r="AI42" s="79">
        <f t="shared" si="13"/>
        <v>6.6552760409093132E-3</v>
      </c>
      <c r="AJ42" s="79">
        <f t="shared" si="13"/>
        <v>2.9402918662615664E-2</v>
      </c>
      <c r="AK42" s="79">
        <f t="shared" si="13"/>
        <v>1.6947567865509165E-2</v>
      </c>
      <c r="AL42" s="79">
        <f t="shared" si="13"/>
        <v>2.1009792281785112E-2</v>
      </c>
      <c r="AM42" s="85">
        <f t="shared" si="13"/>
        <v>2.0070899242207712E-2</v>
      </c>
    </row>
    <row r="43" spans="1:39" x14ac:dyDescent="0.25">
      <c r="A43" s="1" t="s">
        <v>72</v>
      </c>
      <c r="B43" t="s">
        <v>73</v>
      </c>
      <c r="C43" s="75">
        <f t="shared" si="1"/>
        <v>0</v>
      </c>
      <c r="D43" s="76">
        <f t="shared" si="2"/>
        <v>0</v>
      </c>
      <c r="E43" s="76">
        <f t="shared" si="3"/>
        <v>0</v>
      </c>
      <c r="F43" s="76">
        <f t="shared" si="4"/>
        <v>0</v>
      </c>
      <c r="G43" s="76">
        <f t="shared" si="5"/>
        <v>0</v>
      </c>
      <c r="H43" s="103">
        <f t="shared" si="6"/>
        <v>0</v>
      </c>
      <c r="I43" s="189">
        <v>0</v>
      </c>
      <c r="J43" s="189">
        <v>0</v>
      </c>
      <c r="K43" s="189">
        <v>0</v>
      </c>
      <c r="L43" s="189">
        <v>0</v>
      </c>
      <c r="M43" s="189">
        <v>0</v>
      </c>
      <c r="N43" s="189">
        <v>0</v>
      </c>
      <c r="O43" s="189">
        <v>0</v>
      </c>
      <c r="P43" s="189">
        <v>0</v>
      </c>
      <c r="Q43" s="189">
        <v>0</v>
      </c>
      <c r="R43" s="189">
        <v>0</v>
      </c>
      <c r="S43" s="189">
        <v>0</v>
      </c>
      <c r="T43" s="190">
        <v>0</v>
      </c>
      <c r="U43" s="79"/>
      <c r="V43" s="78">
        <f t="shared" si="7"/>
        <v>0</v>
      </c>
      <c r="W43" s="79">
        <f t="shared" si="8"/>
        <v>0</v>
      </c>
      <c r="X43" s="79">
        <f t="shared" si="9"/>
        <v>0</v>
      </c>
      <c r="Y43" s="79">
        <f t="shared" si="10"/>
        <v>0</v>
      </c>
      <c r="Z43" s="79">
        <f t="shared" si="11"/>
        <v>0</v>
      </c>
      <c r="AA43" s="151">
        <f t="shared" si="12"/>
        <v>0</v>
      </c>
      <c r="AB43" s="105">
        <f t="shared" si="14"/>
        <v>0</v>
      </c>
      <c r="AC43" s="79">
        <f t="shared" si="13"/>
        <v>0</v>
      </c>
      <c r="AD43" s="79">
        <f t="shared" si="13"/>
        <v>0</v>
      </c>
      <c r="AE43" s="79">
        <f t="shared" si="13"/>
        <v>0</v>
      </c>
      <c r="AF43" s="79">
        <f t="shared" si="13"/>
        <v>0</v>
      </c>
      <c r="AG43" s="79">
        <f t="shared" si="13"/>
        <v>0</v>
      </c>
      <c r="AH43" s="79">
        <f t="shared" si="13"/>
        <v>0</v>
      </c>
      <c r="AI43" s="79">
        <f t="shared" si="13"/>
        <v>0</v>
      </c>
      <c r="AJ43" s="79">
        <f t="shared" si="13"/>
        <v>0</v>
      </c>
      <c r="AK43" s="79">
        <f t="shared" si="13"/>
        <v>0</v>
      </c>
      <c r="AL43" s="79">
        <f t="shared" si="13"/>
        <v>0</v>
      </c>
      <c r="AM43" s="85">
        <f t="shared" si="13"/>
        <v>0</v>
      </c>
    </row>
    <row r="44" spans="1:39" x14ac:dyDescent="0.25">
      <c r="A44" s="1" t="s">
        <v>74</v>
      </c>
      <c r="B44" t="s">
        <v>75</v>
      </c>
      <c r="C44" s="75">
        <f t="shared" si="1"/>
        <v>1001677.766666666</v>
      </c>
      <c r="D44" s="76">
        <f t="shared" si="2"/>
        <v>1018256.4833333319</v>
      </c>
      <c r="E44" s="76">
        <f t="shared" si="3"/>
        <v>1079701.8633333314</v>
      </c>
      <c r="F44" s="76">
        <f t="shared" si="4"/>
        <v>1013972.0600000002</v>
      </c>
      <c r="G44" s="76">
        <f t="shared" si="5"/>
        <v>894780.66000000015</v>
      </c>
      <c r="H44" s="103">
        <f t="shared" si="6"/>
        <v>6.034371595538867E-2</v>
      </c>
      <c r="I44" s="189">
        <v>1022408.7399999986</v>
      </c>
      <c r="J44" s="189">
        <v>1117465.5399999977</v>
      </c>
      <c r="K44" s="189">
        <v>914895.16999999911</v>
      </c>
      <c r="L44" s="189">
        <v>1173666.7899999984</v>
      </c>
      <c r="M44" s="189">
        <v>982236.75999999943</v>
      </c>
      <c r="N44" s="189">
        <v>1083202.0399999963</v>
      </c>
      <c r="O44" s="189">
        <v>953077.81000000029</v>
      </c>
      <c r="P44" s="189">
        <v>1014909.89</v>
      </c>
      <c r="Q44" s="189">
        <v>1073928.4800000007</v>
      </c>
      <c r="R44" s="189">
        <v>979075.51000000047</v>
      </c>
      <c r="S44" s="189">
        <v>928685.23</v>
      </c>
      <c r="T44" s="190">
        <v>776581.24000000011</v>
      </c>
      <c r="U44" s="79"/>
      <c r="V44" s="78">
        <f t="shared" si="7"/>
        <v>3.4742528632642276</v>
      </c>
      <c r="W44" s="79">
        <f t="shared" si="8"/>
        <v>3.5127110516735169</v>
      </c>
      <c r="X44" s="79">
        <f t="shared" si="9"/>
        <v>3.7702334581888972</v>
      </c>
      <c r="Y44" s="79">
        <f t="shared" si="10"/>
        <v>3.5168734572789848</v>
      </c>
      <c r="Z44" s="79">
        <f t="shared" si="11"/>
        <v>3.0994622586936118</v>
      </c>
      <c r="AA44" s="151">
        <f t="shared" si="12"/>
        <v>-0.11868814833853171</v>
      </c>
      <c r="AB44" s="105">
        <f t="shared" si="14"/>
        <v>3.5102354900176769</v>
      </c>
      <c r="AC44" s="79">
        <f t="shared" si="13"/>
        <v>3.8522136346713287</v>
      </c>
      <c r="AD44" s="79">
        <f t="shared" si="13"/>
        <v>3.1735898280861896</v>
      </c>
      <c r="AE44" s="79">
        <f t="shared" si="13"/>
        <v>4.0832140260300465</v>
      </c>
      <c r="AF44" s="79">
        <f t="shared" si="13"/>
        <v>3.4266902034935423</v>
      </c>
      <c r="AG44" s="79">
        <f t="shared" si="13"/>
        <v>3.8000955635230675</v>
      </c>
      <c r="AH44" s="79">
        <f t="shared" si="13"/>
        <v>3.3041466949096732</v>
      </c>
      <c r="AI44" s="79">
        <f t="shared" si="13"/>
        <v>3.5138172445072255</v>
      </c>
      <c r="AJ44" s="79">
        <f t="shared" si="13"/>
        <v>3.7332478638420969</v>
      </c>
      <c r="AK44" s="79">
        <f t="shared" si="13"/>
        <v>3.3728658881080351</v>
      </c>
      <c r="AL44" s="79">
        <f t="shared" si="13"/>
        <v>3.2145448786954702</v>
      </c>
      <c r="AM44" s="85">
        <f t="shared" si="13"/>
        <v>2.706933206918428</v>
      </c>
    </row>
    <row r="45" spans="1:39" x14ac:dyDescent="0.25">
      <c r="A45" s="1" t="s">
        <v>76</v>
      </c>
      <c r="B45" t="s">
        <v>77</v>
      </c>
      <c r="C45" s="75">
        <f t="shared" si="1"/>
        <v>14531.895833333334</v>
      </c>
      <c r="D45" s="76">
        <f t="shared" si="2"/>
        <v>13130.87</v>
      </c>
      <c r="E45" s="76">
        <f t="shared" si="3"/>
        <v>19433.720000000005</v>
      </c>
      <c r="F45" s="76">
        <f t="shared" si="4"/>
        <v>13131.863333333333</v>
      </c>
      <c r="G45" s="76">
        <f t="shared" si="5"/>
        <v>12431.130000000003</v>
      </c>
      <c r="H45" s="103">
        <f t="shared" si="6"/>
        <v>0.48000246746788322</v>
      </c>
      <c r="I45" s="189">
        <v>12486.55</v>
      </c>
      <c r="J45" s="189">
        <v>17766.169999999998</v>
      </c>
      <c r="K45" s="189">
        <v>9139.89</v>
      </c>
      <c r="L45" s="189">
        <v>12760.439999999999</v>
      </c>
      <c r="M45" s="189">
        <v>8979.85</v>
      </c>
      <c r="N45" s="189">
        <v>36560.870000000017</v>
      </c>
      <c r="O45" s="189">
        <v>12767.829999999996</v>
      </c>
      <c r="P45" s="189">
        <v>9616.3100000000031</v>
      </c>
      <c r="Q45" s="189">
        <v>17011.45</v>
      </c>
      <c r="R45" s="189">
        <v>13126.769999999999</v>
      </c>
      <c r="S45" s="189">
        <v>11938.380000000001</v>
      </c>
      <c r="T45" s="190">
        <v>12228.240000000003</v>
      </c>
      <c r="U45" s="79"/>
      <c r="V45" s="78">
        <f t="shared" si="7"/>
        <v>5.0402916374619744E-2</v>
      </c>
      <c r="W45" s="79">
        <f t="shared" si="8"/>
        <v>4.5297970523197714E-2</v>
      </c>
      <c r="X45" s="79">
        <f t="shared" si="9"/>
        <v>6.7861012238018659E-2</v>
      </c>
      <c r="Y45" s="79">
        <f t="shared" si="10"/>
        <v>4.55467200956357E-2</v>
      </c>
      <c r="Z45" s="79">
        <f t="shared" si="11"/>
        <v>4.306062925847539E-2</v>
      </c>
      <c r="AA45" s="151">
        <f t="shared" si="12"/>
        <v>-5.4583312079117804E-2</v>
      </c>
      <c r="AB45" s="105">
        <f t="shared" si="14"/>
        <v>4.2870066777676685E-2</v>
      </c>
      <c r="AC45" s="79">
        <f t="shared" si="13"/>
        <v>6.1244915265922968E-2</v>
      </c>
      <c r="AD45" s="79">
        <f t="shared" si="13"/>
        <v>3.1704465041417489E-2</v>
      </c>
      <c r="AE45" s="79">
        <f t="shared" si="13"/>
        <v>4.439386717785114E-2</v>
      </c>
      <c r="AF45" s="79">
        <f t="shared" si="13"/>
        <v>3.1327644491580119E-2</v>
      </c>
      <c r="AG45" s="79">
        <f t="shared" si="13"/>
        <v>0.12826305227928131</v>
      </c>
      <c r="AH45" s="79">
        <f t="shared" si="13"/>
        <v>4.4263734663666704E-2</v>
      </c>
      <c r="AI45" s="79">
        <f t="shared" si="13"/>
        <v>3.3293552698089569E-2</v>
      </c>
      <c r="AJ45" s="79">
        <f t="shared" si="13"/>
        <v>5.9136116190304039E-2</v>
      </c>
      <c r="AK45" s="79">
        <f t="shared" si="13"/>
        <v>4.5221062422488627E-2</v>
      </c>
      <c r="AL45" s="79">
        <f t="shared" si="13"/>
        <v>4.1323429133163267E-2</v>
      </c>
      <c r="AM45" s="85">
        <f t="shared" si="13"/>
        <v>4.2624038816812267E-2</v>
      </c>
    </row>
    <row r="46" spans="1:39" x14ac:dyDescent="0.25">
      <c r="A46" s="1" t="s">
        <v>78</v>
      </c>
      <c r="B46" t="s">
        <v>79</v>
      </c>
      <c r="C46" s="75">
        <f t="shared" si="1"/>
        <v>26438.199166666669</v>
      </c>
      <c r="D46" s="76">
        <f t="shared" si="2"/>
        <v>18969.733333333334</v>
      </c>
      <c r="E46" s="76">
        <f t="shared" si="3"/>
        <v>19102.533333333329</v>
      </c>
      <c r="F46" s="76">
        <f t="shared" si="4"/>
        <v>22950.429999999997</v>
      </c>
      <c r="G46" s="76">
        <f t="shared" si="5"/>
        <v>44730.1</v>
      </c>
      <c r="H46" s="103">
        <f t="shared" si="6"/>
        <v>7.0006255579060485E-3</v>
      </c>
      <c r="I46" s="189">
        <v>20979.38</v>
      </c>
      <c r="J46" s="189">
        <v>23142.510000000002</v>
      </c>
      <c r="K46" s="189">
        <v>12787.310000000001</v>
      </c>
      <c r="L46" s="189">
        <v>21228.359999999997</v>
      </c>
      <c r="M46" s="189">
        <v>16552.039999999997</v>
      </c>
      <c r="N46" s="189">
        <v>19527.199999999997</v>
      </c>
      <c r="O46" s="189">
        <v>18088.810000000001</v>
      </c>
      <c r="P46" s="189">
        <v>21757.14</v>
      </c>
      <c r="Q46" s="189">
        <v>29005.339999999997</v>
      </c>
      <c r="R46" s="189">
        <v>53661.689999999995</v>
      </c>
      <c r="S46" s="189">
        <v>41153.250000000007</v>
      </c>
      <c r="T46" s="190">
        <v>39375.359999999993</v>
      </c>
      <c r="U46" s="79"/>
      <c r="V46" s="78">
        <f t="shared" si="7"/>
        <v>9.1699139394902859E-2</v>
      </c>
      <c r="W46" s="79">
        <f t="shared" si="8"/>
        <v>6.5440478914668601E-2</v>
      </c>
      <c r="X46" s="79">
        <f t="shared" si="9"/>
        <v>6.6704534608427624E-2</v>
      </c>
      <c r="Y46" s="79">
        <f t="shared" si="10"/>
        <v>7.9601560323209808E-2</v>
      </c>
      <c r="Z46" s="79">
        <f t="shared" si="11"/>
        <v>0.15494216960119714</v>
      </c>
      <c r="AA46" s="151">
        <f t="shared" si="12"/>
        <v>0.94647151352408743</v>
      </c>
      <c r="AB46" s="105">
        <f t="shared" si="14"/>
        <v>7.2028496386452201E-2</v>
      </c>
      <c r="AC46" s="79">
        <f t="shared" si="13"/>
        <v>7.9778650321975716E-2</v>
      </c>
      <c r="AD46" s="79">
        <f t="shared" si="13"/>
        <v>4.4356641367540348E-2</v>
      </c>
      <c r="AE46" s="79">
        <f t="shared" si="13"/>
        <v>7.3853957562874634E-2</v>
      </c>
      <c r="AF46" s="79">
        <f t="shared" si="13"/>
        <v>5.7744441692279234E-2</v>
      </c>
      <c r="AG46" s="79">
        <f t="shared" si="13"/>
        <v>6.8505434210618624E-2</v>
      </c>
      <c r="AH46" s="79">
        <f t="shared" si="13"/>
        <v>6.2710600487434529E-2</v>
      </c>
      <c r="AI46" s="79">
        <f t="shared" si="13"/>
        <v>7.532748914601467E-2</v>
      </c>
      <c r="AJ46" s="79">
        <f t="shared" si="13"/>
        <v>0.10082992081094046</v>
      </c>
      <c r="AK46" s="79">
        <f t="shared" si="13"/>
        <v>0.18486182306738319</v>
      </c>
      <c r="AL46" s="79">
        <f t="shared" si="13"/>
        <v>0.14244758585120856</v>
      </c>
      <c r="AM46" s="85">
        <f t="shared" si="13"/>
        <v>0.13725089408336411</v>
      </c>
    </row>
    <row r="47" spans="1:39" x14ac:dyDescent="0.25">
      <c r="A47" s="1" t="s">
        <v>80</v>
      </c>
      <c r="B47" t="s">
        <v>81</v>
      </c>
      <c r="C47" s="75">
        <f t="shared" si="1"/>
        <v>0</v>
      </c>
      <c r="D47" s="76">
        <f t="shared" si="2"/>
        <v>0</v>
      </c>
      <c r="E47" s="76">
        <f t="shared" si="3"/>
        <v>0</v>
      </c>
      <c r="F47" s="76">
        <f t="shared" si="4"/>
        <v>0</v>
      </c>
      <c r="G47" s="76">
        <f t="shared" si="5"/>
        <v>0</v>
      </c>
      <c r="H47" s="103">
        <f t="shared" si="6"/>
        <v>0</v>
      </c>
      <c r="I47" s="189">
        <v>0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189">
        <v>0</v>
      </c>
      <c r="P47" s="189">
        <v>0</v>
      </c>
      <c r="Q47" s="189">
        <v>0</v>
      </c>
      <c r="R47" s="189">
        <v>0</v>
      </c>
      <c r="S47" s="189">
        <v>0</v>
      </c>
      <c r="T47" s="190">
        <v>0</v>
      </c>
      <c r="U47" s="79"/>
      <c r="V47" s="78">
        <f t="shared" si="7"/>
        <v>0</v>
      </c>
      <c r="W47" s="79">
        <f t="shared" si="8"/>
        <v>0</v>
      </c>
      <c r="X47" s="79">
        <f t="shared" si="9"/>
        <v>0</v>
      </c>
      <c r="Y47" s="79">
        <f t="shared" si="10"/>
        <v>0</v>
      </c>
      <c r="Z47" s="79">
        <f t="shared" si="11"/>
        <v>0</v>
      </c>
      <c r="AA47" s="151">
        <f t="shared" si="12"/>
        <v>0</v>
      </c>
      <c r="AB47" s="105">
        <f t="shared" si="14"/>
        <v>0</v>
      </c>
      <c r="AC47" s="79">
        <f t="shared" si="13"/>
        <v>0</v>
      </c>
      <c r="AD47" s="79">
        <f t="shared" si="13"/>
        <v>0</v>
      </c>
      <c r="AE47" s="79">
        <f t="shared" si="13"/>
        <v>0</v>
      </c>
      <c r="AF47" s="79">
        <f t="shared" si="13"/>
        <v>0</v>
      </c>
      <c r="AG47" s="79">
        <f t="shared" si="13"/>
        <v>0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0</v>
      </c>
      <c r="AL47" s="79">
        <f t="shared" si="13"/>
        <v>0</v>
      </c>
      <c r="AM47" s="85">
        <f t="shared" si="13"/>
        <v>0</v>
      </c>
    </row>
    <row r="48" spans="1:39" x14ac:dyDescent="0.25">
      <c r="A48" s="1" t="s">
        <v>82</v>
      </c>
      <c r="B48" t="s">
        <v>83</v>
      </c>
      <c r="C48" s="75">
        <f t="shared" si="1"/>
        <v>446875.52833333326</v>
      </c>
      <c r="D48" s="76">
        <f t="shared" si="2"/>
        <v>398735.6333333333</v>
      </c>
      <c r="E48" s="76">
        <f t="shared" si="3"/>
        <v>368979.87999999995</v>
      </c>
      <c r="F48" s="76">
        <f t="shared" si="4"/>
        <v>457104.96666666662</v>
      </c>
      <c r="G48" s="76">
        <f t="shared" si="5"/>
        <v>562681.6333333333</v>
      </c>
      <c r="H48" s="103">
        <f t="shared" si="6"/>
        <v>-7.4625267585398544E-2</v>
      </c>
      <c r="I48" s="189">
        <v>394557.33</v>
      </c>
      <c r="J48" s="189">
        <v>417846.99999999994</v>
      </c>
      <c r="K48" s="189">
        <v>383802.57</v>
      </c>
      <c r="L48" s="189">
        <v>756170.66</v>
      </c>
      <c r="M48" s="189">
        <v>222922.13</v>
      </c>
      <c r="N48" s="189">
        <v>127846.84999999995</v>
      </c>
      <c r="O48" s="189">
        <v>230406.34</v>
      </c>
      <c r="P48" s="189">
        <v>747289.48999999987</v>
      </c>
      <c r="Q48" s="189">
        <v>393619.07000000007</v>
      </c>
      <c r="R48" s="189">
        <v>584632.52</v>
      </c>
      <c r="S48" s="189">
        <v>593109.12999999989</v>
      </c>
      <c r="T48" s="190">
        <v>510303.25000000012</v>
      </c>
      <c r="U48" s="79"/>
      <c r="V48" s="78">
        <f t="shared" si="7"/>
        <v>1.5499581157734243</v>
      </c>
      <c r="W48" s="79">
        <f t="shared" si="8"/>
        <v>1.3755307123809697</v>
      </c>
      <c r="X48" s="79">
        <f t="shared" si="9"/>
        <v>1.2884485395622993</v>
      </c>
      <c r="Y48" s="79">
        <f t="shared" si="10"/>
        <v>1.5854286206469976</v>
      </c>
      <c r="Z48" s="79">
        <f t="shared" si="11"/>
        <v>1.9490927376288438</v>
      </c>
      <c r="AA48" s="151">
        <f t="shared" si="12"/>
        <v>0.22937905386963336</v>
      </c>
      <c r="AB48" s="105">
        <f t="shared" si="14"/>
        <v>1.3546335124371278</v>
      </c>
      <c r="AC48" s="79">
        <f t="shared" si="13"/>
        <v>1.4404344948359784</v>
      </c>
      <c r="AD48" s="79">
        <f t="shared" si="13"/>
        <v>1.3313349682951534</v>
      </c>
      <c r="AE48" s="79">
        <f t="shared" si="13"/>
        <v>2.6307352915595419</v>
      </c>
      <c r="AF48" s="79">
        <f t="shared" si="13"/>
        <v>0.77769954263665952</v>
      </c>
      <c r="AG48" s="79">
        <f t="shared" si="13"/>
        <v>0.44851304701697253</v>
      </c>
      <c r="AH48" s="79">
        <f t="shared" si="13"/>
        <v>0.79877669882717572</v>
      </c>
      <c r="AI48" s="79">
        <f t="shared" si="13"/>
        <v>2.5872628914878439</v>
      </c>
      <c r="AJ48" s="79">
        <f t="shared" si="13"/>
        <v>1.3683197527688362</v>
      </c>
      <c r="AK48" s="79">
        <f t="shared" si="13"/>
        <v>2.014029626567452</v>
      </c>
      <c r="AL48" s="79">
        <f t="shared" si="13"/>
        <v>2.0529839979785458</v>
      </c>
      <c r="AM48" s="85">
        <f t="shared" si="13"/>
        <v>1.7787666529562269</v>
      </c>
    </row>
    <row r="49" spans="1:39" x14ac:dyDescent="0.25">
      <c r="A49" s="1" t="s">
        <v>84</v>
      </c>
      <c r="B49" t="s">
        <v>85</v>
      </c>
      <c r="C49" s="75">
        <f t="shared" si="1"/>
        <v>334910.17</v>
      </c>
      <c r="D49" s="76">
        <f t="shared" si="2"/>
        <v>270189.71666666662</v>
      </c>
      <c r="E49" s="76">
        <f t="shared" si="3"/>
        <v>291866.29333333328</v>
      </c>
      <c r="F49" s="76">
        <f t="shared" si="4"/>
        <v>346176.30333333334</v>
      </c>
      <c r="G49" s="76">
        <f t="shared" si="5"/>
        <v>431408.36666666664</v>
      </c>
      <c r="H49" s="103">
        <f t="shared" si="6"/>
        <v>8.0227245263405342E-2</v>
      </c>
      <c r="I49" s="189">
        <v>157627.60999999996</v>
      </c>
      <c r="J49" s="189">
        <v>679868.62</v>
      </c>
      <c r="K49" s="189">
        <v>-26927.080000000016</v>
      </c>
      <c r="L49" s="189">
        <v>584256.59999999986</v>
      </c>
      <c r="M49" s="189">
        <v>118319.41</v>
      </c>
      <c r="N49" s="189">
        <v>173022.87</v>
      </c>
      <c r="O49" s="189">
        <v>559604.72</v>
      </c>
      <c r="P49" s="189">
        <v>78326.029999999984</v>
      </c>
      <c r="Q49" s="189">
        <v>400598.16000000003</v>
      </c>
      <c r="R49" s="189">
        <v>381455.12</v>
      </c>
      <c r="S49" s="189">
        <v>488980.73999999993</v>
      </c>
      <c r="T49" s="190">
        <v>423789.24</v>
      </c>
      <c r="U49" s="79"/>
      <c r="V49" s="78">
        <f t="shared" si="7"/>
        <v>1.1616137003128817</v>
      </c>
      <c r="W49" s="79">
        <f t="shared" si="8"/>
        <v>0.93208186671848903</v>
      </c>
      <c r="X49" s="79">
        <f t="shared" si="9"/>
        <v>1.0191739977605145</v>
      </c>
      <c r="Y49" s="79">
        <f t="shared" si="10"/>
        <v>1.200682248317531</v>
      </c>
      <c r="Z49" s="79">
        <f t="shared" si="11"/>
        <v>1.4943706433797845</v>
      </c>
      <c r="AA49" s="151">
        <f t="shared" si="12"/>
        <v>0.24460126355144132</v>
      </c>
      <c r="AB49" s="105">
        <f t="shared" si="14"/>
        <v>0.54118280603574054</v>
      </c>
      <c r="AC49" s="79">
        <f t="shared" si="13"/>
        <v>2.3436956881455027</v>
      </c>
      <c r="AD49" s="79">
        <f t="shared" si="13"/>
        <v>-9.3404698144884959E-2</v>
      </c>
      <c r="AE49" s="79">
        <f t="shared" si="13"/>
        <v>2.0326422833525255</v>
      </c>
      <c r="AF49" s="79">
        <f t="shared" si="13"/>
        <v>0.41277620594258363</v>
      </c>
      <c r="AG49" s="79">
        <f t="shared" si="13"/>
        <v>0.6069998175733039</v>
      </c>
      <c r="AH49" s="79">
        <f t="shared" si="13"/>
        <v>1.9400473567251055</v>
      </c>
      <c r="AI49" s="79">
        <f t="shared" si="13"/>
        <v>0.27118008960163964</v>
      </c>
      <c r="AJ49" s="79">
        <f t="shared" si="13"/>
        <v>1.392580840280047</v>
      </c>
      <c r="AK49" s="79">
        <f t="shared" si="13"/>
        <v>1.3140937026319415</v>
      </c>
      <c r="AL49" s="79">
        <f t="shared" si="13"/>
        <v>1.6925546813614349</v>
      </c>
      <c r="AM49" s="85">
        <f t="shared" si="13"/>
        <v>1.477204325062917</v>
      </c>
    </row>
    <row r="50" spans="1:39" x14ac:dyDescent="0.25">
      <c r="A50" s="1" t="s">
        <v>86</v>
      </c>
      <c r="B50" t="s">
        <v>87</v>
      </c>
      <c r="C50" s="75">
        <f t="shared" si="1"/>
        <v>23937.527499999997</v>
      </c>
      <c r="D50" s="76">
        <f t="shared" si="2"/>
        <v>28147.903333333332</v>
      </c>
      <c r="E50" s="76">
        <f t="shared" si="3"/>
        <v>22485.399999999994</v>
      </c>
      <c r="F50" s="76">
        <f t="shared" si="4"/>
        <v>21014.713333333337</v>
      </c>
      <c r="G50" s="76">
        <f t="shared" si="5"/>
        <v>24102.093333333334</v>
      </c>
      <c r="H50" s="103">
        <f t="shared" si="6"/>
        <v>-0.20116963122534542</v>
      </c>
      <c r="I50" s="189">
        <v>30056.289999999994</v>
      </c>
      <c r="J50" s="189">
        <v>30690.939999999995</v>
      </c>
      <c r="K50" s="189">
        <v>23696.479999999996</v>
      </c>
      <c r="L50" s="189">
        <v>26653.509999999987</v>
      </c>
      <c r="M50" s="189">
        <v>17594.159999999996</v>
      </c>
      <c r="N50" s="189">
        <v>23208.530000000006</v>
      </c>
      <c r="O50" s="189">
        <v>15741.16</v>
      </c>
      <c r="P50" s="189">
        <v>20985.380000000005</v>
      </c>
      <c r="Q50" s="189">
        <v>26317.600000000002</v>
      </c>
      <c r="R50" s="189">
        <v>21864.86</v>
      </c>
      <c r="S50" s="189">
        <v>25548.17</v>
      </c>
      <c r="T50" s="190">
        <v>24893.249999999996</v>
      </c>
      <c r="U50" s="79"/>
      <c r="V50" s="78">
        <f t="shared" si="7"/>
        <v>8.3025725661350802E-2</v>
      </c>
      <c r="W50" s="79">
        <f t="shared" si="8"/>
        <v>9.7102697344741959E-2</v>
      </c>
      <c r="X50" s="79">
        <f t="shared" si="9"/>
        <v>7.8517237285334149E-2</v>
      </c>
      <c r="Y50" s="79">
        <f t="shared" si="10"/>
        <v>7.2887696268797361E-2</v>
      </c>
      <c r="Z50" s="79">
        <f t="shared" si="11"/>
        <v>8.3488090413328303E-2</v>
      </c>
      <c r="AA50" s="151">
        <f t="shared" si="12"/>
        <v>0.14543461636431065</v>
      </c>
      <c r="AB50" s="105">
        <f t="shared" si="14"/>
        <v>0.10319224760956515</v>
      </c>
      <c r="AC50" s="79">
        <f t="shared" si="13"/>
        <v>0.10580018201624355</v>
      </c>
      <c r="AD50" s="79">
        <f t="shared" si="13"/>
        <v>8.2198387701017034E-2</v>
      </c>
      <c r="AE50" s="79">
        <f t="shared" si="13"/>
        <v>9.2728180436060723E-2</v>
      </c>
      <c r="AF50" s="79">
        <f t="shared" si="13"/>
        <v>6.1380044166436984E-2</v>
      </c>
      <c r="AG50" s="79">
        <f t="shared" si="13"/>
        <v>8.1420297074858108E-2</v>
      </c>
      <c r="AH50" s="79">
        <f t="shared" si="13"/>
        <v>5.4571726717721328E-2</v>
      </c>
      <c r="AI50" s="79">
        <f t="shared" si="13"/>
        <v>7.2655504545863725E-2</v>
      </c>
      <c r="AJ50" s="79">
        <f t="shared" si="13"/>
        <v>9.1486654662003855E-2</v>
      </c>
      <c r="AK50" s="79">
        <f t="shared" si="13"/>
        <v>7.5323342979192506E-2</v>
      </c>
      <c r="AL50" s="79">
        <f t="shared" si="13"/>
        <v>8.8432265724244632E-2</v>
      </c>
      <c r="AM50" s="85">
        <f t="shared" si="13"/>
        <v>8.6770529060323606E-2</v>
      </c>
    </row>
    <row r="51" spans="1:39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51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7">
        <f>AVERAGE(I52:T52)</f>
        <v>53413203.346666805</v>
      </c>
      <c r="D52" s="101">
        <f>IF(I52=" "," ",IFERROR(AVERAGE($I52:$K52),0))</f>
        <v>47833346.376666784</v>
      </c>
      <c r="E52" s="101">
        <f>IF(L52=" "," ",IFERROR(AVERAGE($L52:$N52),0))</f>
        <v>56362852.10333357</v>
      </c>
      <c r="F52" s="101">
        <f>IF(O52=" "," ",IFERROR(AVERAGE($O52:$Q52),0))</f>
        <v>50784909.653333388</v>
      </c>
      <c r="G52" s="101">
        <f>IF(R52&lt;D206," ",IFERROR(AVERAGE($R52:$T52),0))</f>
        <v>58671705.253333472</v>
      </c>
      <c r="H52" s="108">
        <f>IFERROR((E52-D52)/D52,0)</f>
        <v>0.17831714426794731</v>
      </c>
      <c r="I52" s="101">
        <f t="shared" ref="I52:Q52" si="15">SUM(I17:I51)</f>
        <v>43796180.360000066</v>
      </c>
      <c r="J52" s="101">
        <f t="shared" si="15"/>
        <v>50803995.620000169</v>
      </c>
      <c r="K52" s="101">
        <f t="shared" si="15"/>
        <v>48899863.15000014</v>
      </c>
      <c r="L52" s="101">
        <f t="shared" si="15"/>
        <v>71518752.240000159</v>
      </c>
      <c r="M52" s="101">
        <f t="shared" si="15"/>
        <v>45135118.380000219</v>
      </c>
      <c r="N52" s="101">
        <f t="shared" si="15"/>
        <v>52434685.69000034</v>
      </c>
      <c r="O52" s="101">
        <f t="shared" si="15"/>
        <v>57038394.630000077</v>
      </c>
      <c r="P52" s="101">
        <f t="shared" si="15"/>
        <v>48024462.839999989</v>
      </c>
      <c r="Q52" s="101">
        <f t="shared" si="15"/>
        <v>47291871.490000084</v>
      </c>
      <c r="R52" s="101">
        <v>59112545.150000125</v>
      </c>
      <c r="S52" s="101">
        <v>59123521.570000149</v>
      </c>
      <c r="T52" s="109">
        <v>57779049.040000148</v>
      </c>
      <c r="U52" s="79"/>
      <c r="V52" s="110">
        <f>AVERAGE(I52:T52)/V$14</f>
        <v>185.26015135666387</v>
      </c>
      <c r="W52" s="111">
        <f>IFERROR(AVERAGE($I52:$K52)/W$14,"")</f>
        <v>165.01218229989013</v>
      </c>
      <c r="X52" s="111">
        <f>IFERROR(AVERAGE($L52:$N52)/X$14,0)</f>
        <v>196.81461893831721</v>
      </c>
      <c r="Y52" s="111">
        <f>IFERROR(AVERAGE($O52:$Q52)/Y$14,0)</f>
        <v>176.14301994684101</v>
      </c>
      <c r="Z52" s="111">
        <f>IFERROR(AVERAGE($R52:$T52)/Z$14,0)</f>
        <v>203.23498731622428</v>
      </c>
      <c r="AA52" s="108">
        <f>IFERROR((Z52-Y52)/Y52,0)</f>
        <v>0.15380664744796288</v>
      </c>
      <c r="AB52" s="111">
        <f t="shared" ref="AB52:AM52" si="16">SUM(AB17:AB51)</f>
        <v>150.36540730949497</v>
      </c>
      <c r="AC52" s="111">
        <f t="shared" si="16"/>
        <v>175.1354629004019</v>
      </c>
      <c r="AD52" s="111">
        <f t="shared" si="16"/>
        <v>169.62392345742441</v>
      </c>
      <c r="AE52" s="111">
        <f t="shared" si="16"/>
        <v>248.815400383389</v>
      </c>
      <c r="AF52" s="111">
        <f t="shared" si="16"/>
        <v>157.46108706649107</v>
      </c>
      <c r="AG52" s="111">
        <f t="shared" si="16"/>
        <v>183.95166285441772</v>
      </c>
      <c r="AH52" s="111">
        <f t="shared" si="16"/>
        <v>197.7416965564106</v>
      </c>
      <c r="AI52" s="111">
        <f t="shared" si="16"/>
        <v>166.27011653752672</v>
      </c>
      <c r="AJ52" s="111">
        <f t="shared" si="16"/>
        <v>164.39854376255823</v>
      </c>
      <c r="AK52" s="111">
        <f t="shared" si="16"/>
        <v>203.63974490147496</v>
      </c>
      <c r="AL52" s="111">
        <f t="shared" si="16"/>
        <v>204.64976434834134</v>
      </c>
      <c r="AM52" s="113">
        <f t="shared" si="16"/>
        <v>201.40072725751742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51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>
        <f t="shared" ref="C54:C85" si="17">AVERAGE(I54:T54)</f>
        <v>746271.37833333306</v>
      </c>
      <c r="D54" s="76">
        <f t="shared" ref="D54:D85" si="18">IF(I54=" "," ",IFERROR(AVERAGE($I54:$K54),0))</f>
        <v>612250.69333333324</v>
      </c>
      <c r="E54" s="76">
        <f t="shared" ref="E54:E85" si="19">IF(L54=" "," ",IFERROR(AVERAGE($L54:$N54),0))</f>
        <v>855250.94333333336</v>
      </c>
      <c r="F54" s="76">
        <f t="shared" ref="F54:F85" si="20">IF(O54=" "," ",IFERROR(AVERAGE($O54:$Q54),0))</f>
        <v>623372.33000000007</v>
      </c>
      <c r="G54" s="76">
        <f t="shared" ref="G54:G85" si="21">IF(R54&lt;D208," ",IFERROR(AVERAGE($R54:$T54),0))</f>
        <v>894211.54666666675</v>
      </c>
      <c r="H54" s="103">
        <f t="shared" ref="H54:H85" si="22">IFERROR((E54-D54)/D54,0)</f>
        <v>0.3968966513978307</v>
      </c>
      <c r="I54" s="189">
        <v>503210.55</v>
      </c>
      <c r="J54" s="189">
        <v>780840.25999999989</v>
      </c>
      <c r="K54" s="189">
        <v>552701.27</v>
      </c>
      <c r="L54" s="189">
        <v>1086632.69</v>
      </c>
      <c r="M54" s="189">
        <v>526154.18000000005</v>
      </c>
      <c r="N54" s="189">
        <v>952965.95999999985</v>
      </c>
      <c r="O54" s="189">
        <v>713271.63000000035</v>
      </c>
      <c r="P54" s="189">
        <v>501691.58999999997</v>
      </c>
      <c r="Q54" s="189">
        <v>655153.77</v>
      </c>
      <c r="R54" s="189">
        <v>848649.42000000016</v>
      </c>
      <c r="S54" s="189">
        <v>1106540.0599999998</v>
      </c>
      <c r="T54" s="190">
        <v>727445.16</v>
      </c>
      <c r="U54" s="79"/>
      <c r="V54" s="78">
        <f t="shared" ref="V54:V85" si="23">AVERAGE(I54:T54)/V$14</f>
        <v>2.588392753864051</v>
      </c>
      <c r="W54" s="79">
        <f t="shared" ref="W54:W85" si="24">IFERROR(AVERAGE($I54:$K54)/W$14,"")</f>
        <v>2.1121002537852172</v>
      </c>
      <c r="X54" s="79">
        <f t="shared" ref="X54:X85" si="25">IFERROR(AVERAGE($L54:$N54)/X$14,0)</f>
        <v>2.9864686087954504</v>
      </c>
      <c r="Y54" s="79">
        <f t="shared" ref="Y54:Y85" si="26">IFERROR(AVERAGE($O54:$Q54)/Y$14,0)</f>
        <v>2.162112436687019</v>
      </c>
      <c r="Z54" s="79">
        <f t="shared" ref="Z54:Z85" si="27">IFERROR(AVERAGE($R54:$T54)/Z$14,0)</f>
        <v>3.097490886963711</v>
      </c>
      <c r="AA54" s="151">
        <f t="shared" si="12"/>
        <v>0.43262248271878129</v>
      </c>
      <c r="AB54" s="105">
        <f t="shared" ref="AB54:AM75" si="28">IFERROR(I54/I$14,0)</f>
        <v>1.7276725662197654</v>
      </c>
      <c r="AC54" s="79">
        <f t="shared" si="28"/>
        <v>2.6917729347361452</v>
      </c>
      <c r="AD54" s="79">
        <f t="shared" si="28"/>
        <v>1.9172110488268514</v>
      </c>
      <c r="AE54" s="79">
        <f t="shared" si="28"/>
        <v>3.7804203703768127</v>
      </c>
      <c r="AF54" s="79">
        <f t="shared" si="28"/>
        <v>1.8355730996396216</v>
      </c>
      <c r="AG54" s="79">
        <f t="shared" si="28"/>
        <v>3.3432006062179433</v>
      </c>
      <c r="AH54" s="79">
        <f t="shared" si="28"/>
        <v>2.47278246761126</v>
      </c>
      <c r="AI54" s="79">
        <f t="shared" si="28"/>
        <v>1.7369547560190282</v>
      </c>
      <c r="AJ54" s="79">
        <f t="shared" si="28"/>
        <v>2.2774807241731732</v>
      </c>
      <c r="AK54" s="79">
        <f t="shared" si="28"/>
        <v>2.9235545680033077</v>
      </c>
      <c r="AL54" s="79">
        <f t="shared" si="28"/>
        <v>3.8301704043945843</v>
      </c>
      <c r="AM54" s="85">
        <f t="shared" si="28"/>
        <v>2.5356593211240703</v>
      </c>
    </row>
    <row r="55" spans="1:39" x14ac:dyDescent="0.25">
      <c r="A55" s="1" t="s">
        <v>91</v>
      </c>
      <c r="B55" t="s">
        <v>92</v>
      </c>
      <c r="C55" s="75">
        <f t="shared" si="17"/>
        <v>137153.09083333329</v>
      </c>
      <c r="D55" s="76">
        <f t="shared" si="18"/>
        <v>183182.70333333334</v>
      </c>
      <c r="E55" s="76">
        <f t="shared" si="19"/>
        <v>145999.86000000002</v>
      </c>
      <c r="F55" s="76">
        <f t="shared" si="20"/>
        <v>138733</v>
      </c>
      <c r="G55" s="76">
        <f t="shared" si="21"/>
        <v>80696.799999999988</v>
      </c>
      <c r="H55" s="103">
        <f t="shared" si="22"/>
        <v>-0.20298228302522953</v>
      </c>
      <c r="I55" s="189">
        <v>184667.97999999998</v>
      </c>
      <c r="J55" s="189">
        <v>152909.72999999998</v>
      </c>
      <c r="K55" s="189">
        <v>211970.4</v>
      </c>
      <c r="L55" s="189">
        <v>158018.55000000002</v>
      </c>
      <c r="M55" s="189">
        <v>175329.12</v>
      </c>
      <c r="N55" s="189">
        <v>104651.90999999997</v>
      </c>
      <c r="O55" s="189">
        <v>137132.58999999997</v>
      </c>
      <c r="P55" s="189">
        <v>149169.51000000004</v>
      </c>
      <c r="Q55" s="189">
        <v>129896.9</v>
      </c>
      <c r="R55" s="189">
        <v>144199.67999999996</v>
      </c>
      <c r="S55" s="189">
        <v>20432.930000000008</v>
      </c>
      <c r="T55" s="190">
        <v>77457.789999999994</v>
      </c>
      <c r="U55" s="79"/>
      <c r="V55" s="78">
        <f t="shared" si="23"/>
        <v>0.475706394201935</v>
      </c>
      <c r="W55" s="79">
        <f t="shared" si="24"/>
        <v>0.63193106747329042</v>
      </c>
      <c r="X55" s="79">
        <f t="shared" si="25"/>
        <v>0.50981995656050461</v>
      </c>
      <c r="Y55" s="79">
        <f t="shared" si="26"/>
        <v>0.48118328363868856</v>
      </c>
      <c r="Z55" s="79">
        <f t="shared" si="27"/>
        <v>0.2795284891353671</v>
      </c>
      <c r="AA55" s="151">
        <f t="shared" si="12"/>
        <v>-0.41908104740966073</v>
      </c>
      <c r="AB55" s="105">
        <f t="shared" si="28"/>
        <v>0.63402049679844807</v>
      </c>
      <c r="AC55" s="79">
        <f t="shared" si="28"/>
        <v>0.52712224734904367</v>
      </c>
      <c r="AD55" s="79">
        <f t="shared" si="28"/>
        <v>0.73528326233852725</v>
      </c>
      <c r="AE55" s="79">
        <f t="shared" si="28"/>
        <v>0.54975020613212644</v>
      </c>
      <c r="AF55" s="79">
        <f t="shared" si="28"/>
        <v>0.61166370712000639</v>
      </c>
      <c r="AG55" s="79">
        <f t="shared" si="28"/>
        <v>0.36714042645748396</v>
      </c>
      <c r="AH55" s="79">
        <f t="shared" si="28"/>
        <v>0.47541364331302921</v>
      </c>
      <c r="AI55" s="79">
        <f t="shared" si="28"/>
        <v>0.51645412243710931</v>
      </c>
      <c r="AJ55" s="79">
        <f t="shared" si="28"/>
        <v>0.45155458065951481</v>
      </c>
      <c r="AK55" s="79">
        <f t="shared" si="28"/>
        <v>0.49676064489458444</v>
      </c>
      <c r="AL55" s="79">
        <f t="shared" si="28"/>
        <v>7.0726408008279673E-2</v>
      </c>
      <c r="AM55" s="85">
        <f t="shared" si="28"/>
        <v>0.26999501544167365</v>
      </c>
    </row>
    <row r="56" spans="1:39" x14ac:dyDescent="0.25">
      <c r="A56" s="1" t="s">
        <v>93</v>
      </c>
      <c r="B56" t="s">
        <v>94</v>
      </c>
      <c r="C56" s="75">
        <f t="shared" si="17"/>
        <v>0</v>
      </c>
      <c r="D56" s="76">
        <f t="shared" si="18"/>
        <v>0</v>
      </c>
      <c r="E56" s="76">
        <f t="shared" si="19"/>
        <v>0</v>
      </c>
      <c r="F56" s="76">
        <f t="shared" si="20"/>
        <v>0</v>
      </c>
      <c r="G56" s="76">
        <f t="shared" si="21"/>
        <v>0</v>
      </c>
      <c r="H56" s="103">
        <f t="shared" si="22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190">
        <v>0</v>
      </c>
      <c r="U56" s="79"/>
      <c r="V56" s="78">
        <f t="shared" si="23"/>
        <v>0</v>
      </c>
      <c r="W56" s="79">
        <f t="shared" si="24"/>
        <v>0</v>
      </c>
      <c r="X56" s="79">
        <f t="shared" si="25"/>
        <v>0</v>
      </c>
      <c r="Y56" s="79">
        <f t="shared" si="26"/>
        <v>0</v>
      </c>
      <c r="Z56" s="79">
        <f t="shared" si="27"/>
        <v>0</v>
      </c>
      <c r="AA56" s="151">
        <f t="shared" si="12"/>
        <v>0</v>
      </c>
      <c r="AB56" s="105">
        <f t="shared" si="28"/>
        <v>0</v>
      </c>
      <c r="AC56" s="79">
        <f t="shared" si="28"/>
        <v>0</v>
      </c>
      <c r="AD56" s="79">
        <f t="shared" si="28"/>
        <v>0</v>
      </c>
      <c r="AE56" s="79">
        <f t="shared" si="28"/>
        <v>0</v>
      </c>
      <c r="AF56" s="79">
        <f t="shared" si="28"/>
        <v>0</v>
      </c>
      <c r="AG56" s="79">
        <f t="shared" si="28"/>
        <v>0</v>
      </c>
      <c r="AH56" s="79">
        <f t="shared" si="28"/>
        <v>0</v>
      </c>
      <c r="AI56" s="79">
        <f t="shared" si="28"/>
        <v>0</v>
      </c>
      <c r="AJ56" s="79">
        <f t="shared" si="28"/>
        <v>0</v>
      </c>
      <c r="AK56" s="79">
        <f t="shared" si="28"/>
        <v>0</v>
      </c>
      <c r="AL56" s="79">
        <f t="shared" si="28"/>
        <v>0</v>
      </c>
      <c r="AM56" s="85">
        <f t="shared" si="28"/>
        <v>0</v>
      </c>
    </row>
    <row r="57" spans="1:39" x14ac:dyDescent="0.25">
      <c r="A57" s="1" t="s">
        <v>95</v>
      </c>
      <c r="B57" t="s">
        <v>96</v>
      </c>
      <c r="C57" s="75">
        <f t="shared" si="17"/>
        <v>0</v>
      </c>
      <c r="D57" s="76">
        <f t="shared" si="18"/>
        <v>0</v>
      </c>
      <c r="E57" s="76">
        <f t="shared" si="19"/>
        <v>0</v>
      </c>
      <c r="F57" s="76">
        <f t="shared" si="20"/>
        <v>0</v>
      </c>
      <c r="G57" s="76">
        <f t="shared" si="21"/>
        <v>0</v>
      </c>
      <c r="H57" s="103">
        <f t="shared" si="22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>
        <v>0</v>
      </c>
      <c r="S57" s="189">
        <v>0</v>
      </c>
      <c r="T57" s="190">
        <v>0</v>
      </c>
      <c r="U57" s="79"/>
      <c r="V57" s="78">
        <f t="shared" si="23"/>
        <v>0</v>
      </c>
      <c r="W57" s="79">
        <f t="shared" si="24"/>
        <v>0</v>
      </c>
      <c r="X57" s="79">
        <f t="shared" si="25"/>
        <v>0</v>
      </c>
      <c r="Y57" s="79">
        <f t="shared" si="26"/>
        <v>0</v>
      </c>
      <c r="Z57" s="79">
        <f t="shared" si="27"/>
        <v>0</v>
      </c>
      <c r="AA57" s="151">
        <f t="shared" si="12"/>
        <v>0</v>
      </c>
      <c r="AB57" s="105">
        <f t="shared" si="28"/>
        <v>0</v>
      </c>
      <c r="AC57" s="79">
        <f t="shared" si="28"/>
        <v>0</v>
      </c>
      <c r="AD57" s="79">
        <f t="shared" si="28"/>
        <v>0</v>
      </c>
      <c r="AE57" s="79">
        <f t="shared" si="28"/>
        <v>0</v>
      </c>
      <c r="AF57" s="79">
        <f t="shared" si="28"/>
        <v>0</v>
      </c>
      <c r="AG57" s="79">
        <f t="shared" si="28"/>
        <v>0</v>
      </c>
      <c r="AH57" s="79">
        <f t="shared" si="28"/>
        <v>0</v>
      </c>
      <c r="AI57" s="79">
        <f t="shared" si="28"/>
        <v>0</v>
      </c>
      <c r="AJ57" s="79">
        <f t="shared" si="28"/>
        <v>0</v>
      </c>
      <c r="AK57" s="79">
        <f t="shared" si="28"/>
        <v>0</v>
      </c>
      <c r="AL57" s="79">
        <f t="shared" si="28"/>
        <v>0</v>
      </c>
      <c r="AM57" s="85">
        <f t="shared" si="28"/>
        <v>0</v>
      </c>
    </row>
    <row r="58" spans="1:39" x14ac:dyDescent="0.25">
      <c r="A58" s="1" t="s">
        <v>97</v>
      </c>
      <c r="B58" t="s">
        <v>98</v>
      </c>
      <c r="C58" s="75">
        <f t="shared" si="17"/>
        <v>29813.219166666662</v>
      </c>
      <c r="D58" s="76">
        <f t="shared" si="18"/>
        <v>35925.236666666671</v>
      </c>
      <c r="E58" s="76">
        <f t="shared" si="19"/>
        <v>25544.24666666667</v>
      </c>
      <c r="F58" s="76">
        <f t="shared" si="20"/>
        <v>15972.586666666668</v>
      </c>
      <c r="G58" s="76">
        <f t="shared" si="21"/>
        <v>41810.806666666664</v>
      </c>
      <c r="H58" s="103">
        <f t="shared" si="22"/>
        <v>-0.28896093563197128</v>
      </c>
      <c r="I58" s="189">
        <v>30340.79</v>
      </c>
      <c r="J58" s="189">
        <v>24649.600000000002</v>
      </c>
      <c r="K58" s="189">
        <v>52785.320000000007</v>
      </c>
      <c r="L58" s="189">
        <v>43139.640000000007</v>
      </c>
      <c r="M58" s="189">
        <v>10994.74</v>
      </c>
      <c r="N58" s="189">
        <v>22498.36</v>
      </c>
      <c r="O58" s="189">
        <v>13685.58</v>
      </c>
      <c r="P58" s="189">
        <v>237.18</v>
      </c>
      <c r="Q58" s="189">
        <v>33995</v>
      </c>
      <c r="R58" s="189">
        <v>51254</v>
      </c>
      <c r="S58" s="189">
        <v>29288</v>
      </c>
      <c r="T58" s="190">
        <v>44890.42</v>
      </c>
      <c r="U58" s="79"/>
      <c r="V58" s="78">
        <f t="shared" si="23"/>
        <v>0.103405172301667</v>
      </c>
      <c r="W58" s="79">
        <f t="shared" si="24"/>
        <v>0.12393240596895473</v>
      </c>
      <c r="X58" s="79">
        <f t="shared" si="25"/>
        <v>8.9198487765473303E-2</v>
      </c>
      <c r="Y58" s="79">
        <f t="shared" si="26"/>
        <v>5.5399520665380279E-2</v>
      </c>
      <c r="Z58" s="79">
        <f t="shared" si="27"/>
        <v>0.14482992655302648</v>
      </c>
      <c r="AA58" s="151">
        <f t="shared" si="12"/>
        <v>1.6142812214534585</v>
      </c>
      <c r="AB58" s="105">
        <f t="shared" si="28"/>
        <v>0.10416902133795684</v>
      </c>
      <c r="AC58" s="79">
        <f t="shared" si="28"/>
        <v>8.4974007528853715E-2</v>
      </c>
      <c r="AD58" s="79">
        <f t="shared" si="28"/>
        <v>0.18310180238931056</v>
      </c>
      <c r="AE58" s="79">
        <f t="shared" si="28"/>
        <v>0.1500838096695972</v>
      </c>
      <c r="AF58" s="79">
        <f t="shared" si="28"/>
        <v>3.835691086124552E-2</v>
      </c>
      <c r="AG58" s="79">
        <f t="shared" si="28"/>
        <v>7.8928874637777771E-2</v>
      </c>
      <c r="AH58" s="79">
        <f t="shared" si="28"/>
        <v>4.7445406293660231E-2</v>
      </c>
      <c r="AI58" s="79">
        <f t="shared" si="28"/>
        <v>8.2116371341324089E-4</v>
      </c>
      <c r="AJ58" s="79">
        <f t="shared" si="28"/>
        <v>0.11817524490207393</v>
      </c>
      <c r="AK58" s="79">
        <f t="shared" si="28"/>
        <v>0.17656745211519911</v>
      </c>
      <c r="AL58" s="79">
        <f t="shared" si="28"/>
        <v>0.10137728841367805</v>
      </c>
      <c r="AM58" s="85">
        <f t="shared" si="28"/>
        <v>0.1564747669806125</v>
      </c>
    </row>
    <row r="59" spans="1:39" x14ac:dyDescent="0.25">
      <c r="A59" s="1" t="s">
        <v>99</v>
      </c>
      <c r="B59" t="s">
        <v>100</v>
      </c>
      <c r="C59" s="75">
        <f t="shared" si="17"/>
        <v>74528.974166666667</v>
      </c>
      <c r="D59" s="76">
        <f t="shared" si="18"/>
        <v>60457.356666666667</v>
      </c>
      <c r="E59" s="76">
        <f t="shared" si="19"/>
        <v>80138.626666666663</v>
      </c>
      <c r="F59" s="76">
        <f t="shared" si="20"/>
        <v>63369.443333333336</v>
      </c>
      <c r="G59" s="76">
        <f t="shared" si="21"/>
        <v>94150.469999999987</v>
      </c>
      <c r="H59" s="103">
        <f t="shared" si="22"/>
        <v>0.32553970410107791</v>
      </c>
      <c r="I59" s="189">
        <v>70132.31</v>
      </c>
      <c r="J59" s="189">
        <v>56423.730000000018</v>
      </c>
      <c r="K59" s="189">
        <v>54816.03</v>
      </c>
      <c r="L59" s="189">
        <v>67477.250000000015</v>
      </c>
      <c r="M59" s="189">
        <v>75837.08</v>
      </c>
      <c r="N59" s="189">
        <v>97101.55</v>
      </c>
      <c r="O59" s="189">
        <v>64537.55000000001</v>
      </c>
      <c r="P59" s="189">
        <v>63462.009999999995</v>
      </c>
      <c r="Q59" s="189">
        <v>62108.770000000011</v>
      </c>
      <c r="R59" s="189">
        <v>102245.26</v>
      </c>
      <c r="S59" s="189">
        <v>66477.579999999987</v>
      </c>
      <c r="T59" s="190">
        <v>113728.56999999999</v>
      </c>
      <c r="U59" s="79"/>
      <c r="V59" s="78">
        <f t="shared" si="23"/>
        <v>0.25849880122262286</v>
      </c>
      <c r="W59" s="79">
        <f t="shared" si="24"/>
        <v>0.20856162312147766</v>
      </c>
      <c r="X59" s="79">
        <f t="shared" si="25"/>
        <v>0.27983774207741358</v>
      </c>
      <c r="Y59" s="79">
        <f t="shared" si="26"/>
        <v>0.21979137498280249</v>
      </c>
      <c r="Z59" s="79">
        <f t="shared" si="27"/>
        <v>0.32613113073237976</v>
      </c>
      <c r="AA59" s="151">
        <f t="shared" si="12"/>
        <v>0.48382133174196573</v>
      </c>
      <c r="AB59" s="105">
        <f t="shared" si="28"/>
        <v>0.24078522994523888</v>
      </c>
      <c r="AC59" s="79">
        <f t="shared" si="28"/>
        <v>0.19450824588739821</v>
      </c>
      <c r="AD59" s="79">
        <f t="shared" si="28"/>
        <v>0.19014593248324568</v>
      </c>
      <c r="AE59" s="79">
        <f t="shared" si="28"/>
        <v>0.23475492020860228</v>
      </c>
      <c r="AF59" s="79">
        <f t="shared" si="28"/>
        <v>0.26456979587849694</v>
      </c>
      <c r="AG59" s="79">
        <f t="shared" si="28"/>
        <v>0.34065221052040723</v>
      </c>
      <c r="AH59" s="79">
        <f t="shared" si="28"/>
        <v>0.22373989856092416</v>
      </c>
      <c r="AI59" s="79">
        <f t="shared" si="28"/>
        <v>0.21971793486916358</v>
      </c>
      <c r="AJ59" s="79">
        <f t="shared" si="28"/>
        <v>0.21590584219198658</v>
      </c>
      <c r="AK59" s="79">
        <f t="shared" si="28"/>
        <v>0.35222977814523904</v>
      </c>
      <c r="AL59" s="79">
        <f t="shared" si="28"/>
        <v>0.23010505328815056</v>
      </c>
      <c r="AM59" s="85">
        <f t="shared" si="28"/>
        <v>0.39642425911337603</v>
      </c>
    </row>
    <row r="60" spans="1:39" x14ac:dyDescent="0.25">
      <c r="A60" s="1" t="s">
        <v>101</v>
      </c>
      <c r="B60" t="s">
        <v>102</v>
      </c>
      <c r="C60" s="75">
        <f t="shared" si="17"/>
        <v>0</v>
      </c>
      <c r="D60" s="76">
        <f t="shared" si="18"/>
        <v>0</v>
      </c>
      <c r="E60" s="76">
        <f t="shared" si="19"/>
        <v>0</v>
      </c>
      <c r="F60" s="76">
        <f t="shared" si="20"/>
        <v>0</v>
      </c>
      <c r="G60" s="76">
        <f t="shared" si="21"/>
        <v>0</v>
      </c>
      <c r="H60" s="103">
        <f t="shared" si="22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90">
        <v>0</v>
      </c>
      <c r="U60" s="79"/>
      <c r="V60" s="78">
        <f t="shared" si="23"/>
        <v>0</v>
      </c>
      <c r="W60" s="79">
        <f t="shared" si="24"/>
        <v>0</v>
      </c>
      <c r="X60" s="79">
        <f t="shared" si="25"/>
        <v>0</v>
      </c>
      <c r="Y60" s="79">
        <f t="shared" si="26"/>
        <v>0</v>
      </c>
      <c r="Z60" s="79">
        <f t="shared" si="27"/>
        <v>0</v>
      </c>
      <c r="AA60" s="151">
        <f t="shared" si="12"/>
        <v>0</v>
      </c>
      <c r="AB60" s="105">
        <f t="shared" si="28"/>
        <v>0</v>
      </c>
      <c r="AC60" s="79">
        <f t="shared" si="28"/>
        <v>0</v>
      </c>
      <c r="AD60" s="79">
        <f t="shared" si="28"/>
        <v>0</v>
      </c>
      <c r="AE60" s="79">
        <f t="shared" si="28"/>
        <v>0</v>
      </c>
      <c r="AF60" s="79">
        <f t="shared" si="28"/>
        <v>0</v>
      </c>
      <c r="AG60" s="79">
        <f t="shared" si="28"/>
        <v>0</v>
      </c>
      <c r="AH60" s="79">
        <f t="shared" si="28"/>
        <v>0</v>
      </c>
      <c r="AI60" s="79">
        <f t="shared" si="28"/>
        <v>0</v>
      </c>
      <c r="AJ60" s="79">
        <f t="shared" si="28"/>
        <v>0</v>
      </c>
      <c r="AK60" s="79">
        <f t="shared" si="28"/>
        <v>0</v>
      </c>
      <c r="AL60" s="79">
        <f t="shared" si="28"/>
        <v>0</v>
      </c>
      <c r="AM60" s="85">
        <f t="shared" si="28"/>
        <v>0</v>
      </c>
    </row>
    <row r="61" spans="1:39" x14ac:dyDescent="0.25">
      <c r="A61" s="1" t="s">
        <v>103</v>
      </c>
      <c r="B61" t="s">
        <v>104</v>
      </c>
      <c r="C61" s="75">
        <f t="shared" si="17"/>
        <v>0</v>
      </c>
      <c r="D61" s="76">
        <f t="shared" si="18"/>
        <v>0</v>
      </c>
      <c r="E61" s="76">
        <f t="shared" si="19"/>
        <v>0</v>
      </c>
      <c r="F61" s="76">
        <f t="shared" si="20"/>
        <v>0</v>
      </c>
      <c r="G61" s="76">
        <f t="shared" si="21"/>
        <v>0</v>
      </c>
      <c r="H61" s="103">
        <f t="shared" si="22"/>
        <v>0</v>
      </c>
      <c r="I61" s="189">
        <v>0</v>
      </c>
      <c r="J61" s="189">
        <v>0</v>
      </c>
      <c r="K61" s="189">
        <v>0</v>
      </c>
      <c r="L61" s="189">
        <v>0</v>
      </c>
      <c r="M61" s="189">
        <v>0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90">
        <v>0</v>
      </c>
      <c r="U61" s="79"/>
      <c r="V61" s="78">
        <f t="shared" si="23"/>
        <v>0</v>
      </c>
      <c r="W61" s="79">
        <f t="shared" si="24"/>
        <v>0</v>
      </c>
      <c r="X61" s="79">
        <f t="shared" si="25"/>
        <v>0</v>
      </c>
      <c r="Y61" s="79">
        <f t="shared" si="26"/>
        <v>0</v>
      </c>
      <c r="Z61" s="79">
        <f t="shared" si="27"/>
        <v>0</v>
      </c>
      <c r="AA61" s="151">
        <f t="shared" si="12"/>
        <v>0</v>
      </c>
      <c r="AB61" s="105">
        <f t="shared" si="28"/>
        <v>0</v>
      </c>
      <c r="AC61" s="79">
        <f t="shared" si="28"/>
        <v>0</v>
      </c>
      <c r="AD61" s="79">
        <f t="shared" si="28"/>
        <v>0</v>
      </c>
      <c r="AE61" s="79">
        <f t="shared" si="28"/>
        <v>0</v>
      </c>
      <c r="AF61" s="79">
        <f t="shared" si="28"/>
        <v>0</v>
      </c>
      <c r="AG61" s="79">
        <f t="shared" si="28"/>
        <v>0</v>
      </c>
      <c r="AH61" s="79">
        <f t="shared" si="28"/>
        <v>0</v>
      </c>
      <c r="AI61" s="79">
        <f t="shared" si="28"/>
        <v>0</v>
      </c>
      <c r="AJ61" s="79">
        <f t="shared" si="28"/>
        <v>0</v>
      </c>
      <c r="AK61" s="79">
        <f t="shared" si="28"/>
        <v>0</v>
      </c>
      <c r="AL61" s="79">
        <f t="shared" si="28"/>
        <v>0</v>
      </c>
      <c r="AM61" s="85">
        <f t="shared" si="28"/>
        <v>0</v>
      </c>
    </row>
    <row r="62" spans="1:39" x14ac:dyDescent="0.25">
      <c r="A62" s="1" t="s">
        <v>105</v>
      </c>
      <c r="B62" t="s">
        <v>106</v>
      </c>
      <c r="C62" s="75">
        <f t="shared" si="17"/>
        <v>0</v>
      </c>
      <c r="D62" s="76">
        <f t="shared" si="18"/>
        <v>0</v>
      </c>
      <c r="E62" s="76">
        <f t="shared" si="19"/>
        <v>0</v>
      </c>
      <c r="F62" s="76">
        <f t="shared" si="20"/>
        <v>0</v>
      </c>
      <c r="G62" s="76">
        <f t="shared" si="21"/>
        <v>0</v>
      </c>
      <c r="H62" s="103">
        <f t="shared" si="22"/>
        <v>0</v>
      </c>
      <c r="I62" s="189">
        <v>0</v>
      </c>
      <c r="J62" s="189">
        <v>0</v>
      </c>
      <c r="K62" s="189">
        <v>0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  <c r="T62" s="190">
        <v>0</v>
      </c>
      <c r="U62" s="79"/>
      <c r="V62" s="78">
        <f t="shared" si="23"/>
        <v>0</v>
      </c>
      <c r="W62" s="79">
        <f t="shared" si="24"/>
        <v>0</v>
      </c>
      <c r="X62" s="79">
        <f t="shared" si="25"/>
        <v>0</v>
      </c>
      <c r="Y62" s="79">
        <f t="shared" si="26"/>
        <v>0</v>
      </c>
      <c r="Z62" s="79">
        <f t="shared" si="27"/>
        <v>0</v>
      </c>
      <c r="AA62" s="151">
        <f t="shared" si="12"/>
        <v>0</v>
      </c>
      <c r="AB62" s="105">
        <f t="shared" si="28"/>
        <v>0</v>
      </c>
      <c r="AC62" s="79">
        <f t="shared" si="28"/>
        <v>0</v>
      </c>
      <c r="AD62" s="79">
        <f t="shared" si="28"/>
        <v>0</v>
      </c>
      <c r="AE62" s="79">
        <f t="shared" si="28"/>
        <v>0</v>
      </c>
      <c r="AF62" s="79">
        <f t="shared" si="28"/>
        <v>0</v>
      </c>
      <c r="AG62" s="79">
        <f t="shared" si="28"/>
        <v>0</v>
      </c>
      <c r="AH62" s="79">
        <f t="shared" si="28"/>
        <v>0</v>
      </c>
      <c r="AI62" s="79">
        <f t="shared" si="28"/>
        <v>0</v>
      </c>
      <c r="AJ62" s="79">
        <f t="shared" si="28"/>
        <v>0</v>
      </c>
      <c r="AK62" s="79">
        <f t="shared" si="28"/>
        <v>0</v>
      </c>
      <c r="AL62" s="79">
        <f t="shared" si="28"/>
        <v>0</v>
      </c>
      <c r="AM62" s="85">
        <f t="shared" si="28"/>
        <v>0</v>
      </c>
    </row>
    <row r="63" spans="1:39" x14ac:dyDescent="0.25">
      <c r="A63" s="1" t="s">
        <v>107</v>
      </c>
      <c r="B63" t="s">
        <v>108</v>
      </c>
      <c r="C63" s="75">
        <f t="shared" si="17"/>
        <v>0</v>
      </c>
      <c r="D63" s="76">
        <f t="shared" si="18"/>
        <v>0</v>
      </c>
      <c r="E63" s="76">
        <f t="shared" si="19"/>
        <v>0</v>
      </c>
      <c r="F63" s="76">
        <f t="shared" si="20"/>
        <v>0</v>
      </c>
      <c r="G63" s="76">
        <f t="shared" si="21"/>
        <v>0</v>
      </c>
      <c r="H63" s="103">
        <f t="shared" si="22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>
        <v>0</v>
      </c>
      <c r="S63" s="189">
        <v>0</v>
      </c>
      <c r="T63" s="190">
        <v>0</v>
      </c>
      <c r="U63" s="79"/>
      <c r="V63" s="78">
        <f t="shared" si="23"/>
        <v>0</v>
      </c>
      <c r="W63" s="79">
        <f t="shared" si="24"/>
        <v>0</v>
      </c>
      <c r="X63" s="79">
        <f t="shared" si="25"/>
        <v>0</v>
      </c>
      <c r="Y63" s="79">
        <f t="shared" si="26"/>
        <v>0</v>
      </c>
      <c r="Z63" s="79">
        <f t="shared" si="27"/>
        <v>0</v>
      </c>
      <c r="AA63" s="151">
        <f t="shared" si="12"/>
        <v>0</v>
      </c>
      <c r="AB63" s="105">
        <f t="shared" si="28"/>
        <v>0</v>
      </c>
      <c r="AC63" s="79">
        <f t="shared" si="28"/>
        <v>0</v>
      </c>
      <c r="AD63" s="79">
        <f t="shared" si="28"/>
        <v>0</v>
      </c>
      <c r="AE63" s="79">
        <f t="shared" si="28"/>
        <v>0</v>
      </c>
      <c r="AF63" s="79">
        <f t="shared" si="28"/>
        <v>0</v>
      </c>
      <c r="AG63" s="79">
        <f t="shared" si="28"/>
        <v>0</v>
      </c>
      <c r="AH63" s="79">
        <f t="shared" si="28"/>
        <v>0</v>
      </c>
      <c r="AI63" s="79">
        <f t="shared" si="28"/>
        <v>0</v>
      </c>
      <c r="AJ63" s="79">
        <f t="shared" si="28"/>
        <v>0</v>
      </c>
      <c r="AK63" s="79">
        <f t="shared" si="28"/>
        <v>0</v>
      </c>
      <c r="AL63" s="79">
        <f t="shared" si="28"/>
        <v>0</v>
      </c>
      <c r="AM63" s="85">
        <f t="shared" si="28"/>
        <v>0</v>
      </c>
    </row>
    <row r="64" spans="1:39" x14ac:dyDescent="0.25">
      <c r="A64" s="1" t="s">
        <v>109</v>
      </c>
      <c r="B64" t="s">
        <v>110</v>
      </c>
      <c r="C64" s="75">
        <f t="shared" si="17"/>
        <v>0</v>
      </c>
      <c r="D64" s="76">
        <f t="shared" si="18"/>
        <v>0</v>
      </c>
      <c r="E64" s="76">
        <f t="shared" si="19"/>
        <v>0</v>
      </c>
      <c r="F64" s="76">
        <f t="shared" si="20"/>
        <v>0</v>
      </c>
      <c r="G64" s="76">
        <f t="shared" si="21"/>
        <v>0</v>
      </c>
      <c r="H64" s="103">
        <f t="shared" si="22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90">
        <v>0</v>
      </c>
      <c r="U64" s="79"/>
      <c r="V64" s="78">
        <f t="shared" si="23"/>
        <v>0</v>
      </c>
      <c r="W64" s="79">
        <f t="shared" si="24"/>
        <v>0</v>
      </c>
      <c r="X64" s="79">
        <f t="shared" si="25"/>
        <v>0</v>
      </c>
      <c r="Y64" s="79">
        <f t="shared" si="26"/>
        <v>0</v>
      </c>
      <c r="Z64" s="79">
        <f t="shared" si="27"/>
        <v>0</v>
      </c>
      <c r="AA64" s="151">
        <f t="shared" si="12"/>
        <v>0</v>
      </c>
      <c r="AB64" s="105">
        <f t="shared" si="28"/>
        <v>0</v>
      </c>
      <c r="AC64" s="79">
        <f t="shared" si="28"/>
        <v>0</v>
      </c>
      <c r="AD64" s="79">
        <f t="shared" si="28"/>
        <v>0</v>
      </c>
      <c r="AE64" s="79">
        <f t="shared" si="28"/>
        <v>0</v>
      </c>
      <c r="AF64" s="79">
        <f t="shared" si="28"/>
        <v>0</v>
      </c>
      <c r="AG64" s="79">
        <f t="shared" si="28"/>
        <v>0</v>
      </c>
      <c r="AH64" s="79">
        <f t="shared" si="28"/>
        <v>0</v>
      </c>
      <c r="AI64" s="79">
        <f t="shared" si="28"/>
        <v>0</v>
      </c>
      <c r="AJ64" s="79">
        <f t="shared" si="28"/>
        <v>0</v>
      </c>
      <c r="AK64" s="79">
        <f t="shared" si="28"/>
        <v>0</v>
      </c>
      <c r="AL64" s="79">
        <f t="shared" si="28"/>
        <v>0</v>
      </c>
      <c r="AM64" s="85">
        <f t="shared" si="28"/>
        <v>0</v>
      </c>
    </row>
    <row r="65" spans="1:39" x14ac:dyDescent="0.25">
      <c r="A65" s="1" t="s">
        <v>111</v>
      </c>
      <c r="B65" t="s">
        <v>112</v>
      </c>
      <c r="C65" s="75">
        <f t="shared" si="17"/>
        <v>0</v>
      </c>
      <c r="D65" s="76">
        <f t="shared" si="18"/>
        <v>0</v>
      </c>
      <c r="E65" s="76">
        <f t="shared" si="19"/>
        <v>0</v>
      </c>
      <c r="F65" s="76">
        <f t="shared" si="20"/>
        <v>0</v>
      </c>
      <c r="G65" s="76">
        <f t="shared" si="21"/>
        <v>0</v>
      </c>
      <c r="H65" s="103">
        <f t="shared" si="22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  <c r="T65" s="190">
        <v>0</v>
      </c>
      <c r="U65" s="79"/>
      <c r="V65" s="78">
        <f t="shared" si="23"/>
        <v>0</v>
      </c>
      <c r="W65" s="79">
        <f t="shared" si="24"/>
        <v>0</v>
      </c>
      <c r="X65" s="79">
        <f t="shared" si="25"/>
        <v>0</v>
      </c>
      <c r="Y65" s="79">
        <f t="shared" si="26"/>
        <v>0</v>
      </c>
      <c r="Z65" s="79">
        <f t="shared" si="27"/>
        <v>0</v>
      </c>
      <c r="AA65" s="151">
        <f t="shared" si="12"/>
        <v>0</v>
      </c>
      <c r="AB65" s="105">
        <f t="shared" si="28"/>
        <v>0</v>
      </c>
      <c r="AC65" s="79">
        <f t="shared" si="28"/>
        <v>0</v>
      </c>
      <c r="AD65" s="79">
        <f t="shared" si="28"/>
        <v>0</v>
      </c>
      <c r="AE65" s="79">
        <f t="shared" si="28"/>
        <v>0</v>
      </c>
      <c r="AF65" s="79">
        <f t="shared" si="28"/>
        <v>0</v>
      </c>
      <c r="AG65" s="79">
        <f t="shared" si="28"/>
        <v>0</v>
      </c>
      <c r="AH65" s="79">
        <f t="shared" si="28"/>
        <v>0</v>
      </c>
      <c r="AI65" s="79">
        <f t="shared" si="28"/>
        <v>0</v>
      </c>
      <c r="AJ65" s="79">
        <f t="shared" si="28"/>
        <v>0</v>
      </c>
      <c r="AK65" s="79">
        <f t="shared" si="28"/>
        <v>0</v>
      </c>
      <c r="AL65" s="79">
        <f t="shared" si="28"/>
        <v>0</v>
      </c>
      <c r="AM65" s="85">
        <f t="shared" si="28"/>
        <v>0</v>
      </c>
    </row>
    <row r="66" spans="1:39" x14ac:dyDescent="0.25">
      <c r="A66" s="1" t="s">
        <v>113</v>
      </c>
      <c r="B66" t="s">
        <v>114</v>
      </c>
      <c r="C66" s="75">
        <f t="shared" si="17"/>
        <v>0</v>
      </c>
      <c r="D66" s="76">
        <f t="shared" si="18"/>
        <v>0</v>
      </c>
      <c r="E66" s="76">
        <f t="shared" si="19"/>
        <v>0</v>
      </c>
      <c r="F66" s="76">
        <f t="shared" si="20"/>
        <v>0</v>
      </c>
      <c r="G66" s="76">
        <f t="shared" si="21"/>
        <v>0</v>
      </c>
      <c r="H66" s="103">
        <f t="shared" si="22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0</v>
      </c>
      <c r="T66" s="190">
        <v>0</v>
      </c>
      <c r="U66" s="79"/>
      <c r="V66" s="78">
        <f t="shared" si="23"/>
        <v>0</v>
      </c>
      <c r="W66" s="79">
        <f t="shared" si="24"/>
        <v>0</v>
      </c>
      <c r="X66" s="79">
        <f t="shared" si="25"/>
        <v>0</v>
      </c>
      <c r="Y66" s="79">
        <f t="shared" si="26"/>
        <v>0</v>
      </c>
      <c r="Z66" s="79">
        <f t="shared" si="27"/>
        <v>0</v>
      </c>
      <c r="AA66" s="151">
        <f t="shared" si="12"/>
        <v>0</v>
      </c>
      <c r="AB66" s="105">
        <f t="shared" si="28"/>
        <v>0</v>
      </c>
      <c r="AC66" s="79">
        <f t="shared" si="28"/>
        <v>0</v>
      </c>
      <c r="AD66" s="79">
        <f t="shared" si="28"/>
        <v>0</v>
      </c>
      <c r="AE66" s="79">
        <f t="shared" si="28"/>
        <v>0</v>
      </c>
      <c r="AF66" s="79">
        <f t="shared" si="28"/>
        <v>0</v>
      </c>
      <c r="AG66" s="79">
        <f t="shared" si="28"/>
        <v>0</v>
      </c>
      <c r="AH66" s="79">
        <f t="shared" si="28"/>
        <v>0</v>
      </c>
      <c r="AI66" s="79">
        <f t="shared" si="28"/>
        <v>0</v>
      </c>
      <c r="AJ66" s="79">
        <f t="shared" si="28"/>
        <v>0</v>
      </c>
      <c r="AK66" s="79">
        <f t="shared" si="28"/>
        <v>0</v>
      </c>
      <c r="AL66" s="79">
        <f t="shared" si="28"/>
        <v>0</v>
      </c>
      <c r="AM66" s="85">
        <f t="shared" si="28"/>
        <v>0</v>
      </c>
    </row>
    <row r="67" spans="1:39" x14ac:dyDescent="0.25">
      <c r="A67" s="1" t="s">
        <v>115</v>
      </c>
      <c r="B67" t="s">
        <v>116</v>
      </c>
      <c r="C67" s="75">
        <f t="shared" si="17"/>
        <v>0</v>
      </c>
      <c r="D67" s="76">
        <f t="shared" si="18"/>
        <v>0</v>
      </c>
      <c r="E67" s="76">
        <f t="shared" si="19"/>
        <v>0</v>
      </c>
      <c r="F67" s="76">
        <f t="shared" si="20"/>
        <v>0</v>
      </c>
      <c r="G67" s="76">
        <f t="shared" si="21"/>
        <v>0</v>
      </c>
      <c r="H67" s="103">
        <f t="shared" si="22"/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90">
        <v>0</v>
      </c>
      <c r="U67" s="79"/>
      <c r="V67" s="78">
        <f t="shared" si="23"/>
        <v>0</v>
      </c>
      <c r="W67" s="79">
        <f t="shared" si="24"/>
        <v>0</v>
      </c>
      <c r="X67" s="79">
        <f t="shared" si="25"/>
        <v>0</v>
      </c>
      <c r="Y67" s="79">
        <f t="shared" si="26"/>
        <v>0</v>
      </c>
      <c r="Z67" s="79">
        <f t="shared" si="27"/>
        <v>0</v>
      </c>
      <c r="AA67" s="151">
        <f t="shared" si="12"/>
        <v>0</v>
      </c>
      <c r="AB67" s="105">
        <f t="shared" si="28"/>
        <v>0</v>
      </c>
      <c r="AC67" s="79">
        <f t="shared" si="28"/>
        <v>0</v>
      </c>
      <c r="AD67" s="79">
        <f t="shared" si="28"/>
        <v>0</v>
      </c>
      <c r="AE67" s="79">
        <f t="shared" si="28"/>
        <v>0</v>
      </c>
      <c r="AF67" s="79">
        <f t="shared" si="28"/>
        <v>0</v>
      </c>
      <c r="AG67" s="79">
        <f t="shared" si="28"/>
        <v>0</v>
      </c>
      <c r="AH67" s="79">
        <f t="shared" si="28"/>
        <v>0</v>
      </c>
      <c r="AI67" s="79">
        <f t="shared" si="28"/>
        <v>0</v>
      </c>
      <c r="AJ67" s="79">
        <f t="shared" si="28"/>
        <v>0</v>
      </c>
      <c r="AK67" s="79">
        <f t="shared" si="28"/>
        <v>0</v>
      </c>
      <c r="AL67" s="79">
        <f t="shared" si="28"/>
        <v>0</v>
      </c>
      <c r="AM67" s="85">
        <f t="shared" si="28"/>
        <v>0</v>
      </c>
    </row>
    <row r="68" spans="1:39" x14ac:dyDescent="0.25">
      <c r="A68" s="1" t="s">
        <v>117</v>
      </c>
      <c r="B68" t="s">
        <v>118</v>
      </c>
      <c r="C68" s="75">
        <f t="shared" si="17"/>
        <v>0</v>
      </c>
      <c r="D68" s="76">
        <f t="shared" si="18"/>
        <v>0</v>
      </c>
      <c r="E68" s="76">
        <f t="shared" si="19"/>
        <v>0</v>
      </c>
      <c r="F68" s="76">
        <f t="shared" si="20"/>
        <v>0</v>
      </c>
      <c r="G68" s="76">
        <f t="shared" si="21"/>
        <v>0</v>
      </c>
      <c r="H68" s="103">
        <f t="shared" si="22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90">
        <v>0</v>
      </c>
      <c r="U68" s="79"/>
      <c r="V68" s="78">
        <f t="shared" si="23"/>
        <v>0</v>
      </c>
      <c r="W68" s="79">
        <f t="shared" si="24"/>
        <v>0</v>
      </c>
      <c r="X68" s="79">
        <f t="shared" si="25"/>
        <v>0</v>
      </c>
      <c r="Y68" s="79">
        <f t="shared" si="26"/>
        <v>0</v>
      </c>
      <c r="Z68" s="79">
        <f t="shared" si="27"/>
        <v>0</v>
      </c>
      <c r="AA68" s="151">
        <f t="shared" si="12"/>
        <v>0</v>
      </c>
      <c r="AB68" s="105">
        <f t="shared" si="28"/>
        <v>0</v>
      </c>
      <c r="AC68" s="79">
        <f t="shared" si="28"/>
        <v>0</v>
      </c>
      <c r="AD68" s="79">
        <f t="shared" si="28"/>
        <v>0</v>
      </c>
      <c r="AE68" s="79">
        <f t="shared" si="28"/>
        <v>0</v>
      </c>
      <c r="AF68" s="79">
        <f t="shared" si="28"/>
        <v>0</v>
      </c>
      <c r="AG68" s="79">
        <f t="shared" si="28"/>
        <v>0</v>
      </c>
      <c r="AH68" s="79">
        <f t="shared" si="28"/>
        <v>0</v>
      </c>
      <c r="AI68" s="79">
        <f t="shared" si="28"/>
        <v>0</v>
      </c>
      <c r="AJ68" s="79">
        <f t="shared" si="28"/>
        <v>0</v>
      </c>
      <c r="AK68" s="79">
        <f t="shared" si="28"/>
        <v>0</v>
      </c>
      <c r="AL68" s="79">
        <f t="shared" si="28"/>
        <v>0</v>
      </c>
      <c r="AM68" s="85">
        <f t="shared" si="28"/>
        <v>0</v>
      </c>
    </row>
    <row r="69" spans="1:39" x14ac:dyDescent="0.25">
      <c r="A69" s="1" t="s">
        <v>119</v>
      </c>
      <c r="B69" t="s">
        <v>120</v>
      </c>
      <c r="C69" s="75">
        <f t="shared" si="17"/>
        <v>0</v>
      </c>
      <c r="D69" s="76">
        <f t="shared" si="18"/>
        <v>0</v>
      </c>
      <c r="E69" s="76">
        <f t="shared" si="19"/>
        <v>0</v>
      </c>
      <c r="F69" s="76">
        <f t="shared" si="20"/>
        <v>0</v>
      </c>
      <c r="G69" s="76">
        <f t="shared" si="21"/>
        <v>0</v>
      </c>
      <c r="H69" s="103">
        <f t="shared" si="22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0</v>
      </c>
      <c r="P69" s="189">
        <v>0</v>
      </c>
      <c r="Q69" s="189">
        <v>0</v>
      </c>
      <c r="R69" s="189">
        <v>0</v>
      </c>
      <c r="S69" s="189">
        <v>0</v>
      </c>
      <c r="T69" s="190">
        <v>0</v>
      </c>
      <c r="U69" s="79"/>
      <c r="V69" s="78">
        <f t="shared" si="23"/>
        <v>0</v>
      </c>
      <c r="W69" s="79">
        <f t="shared" si="24"/>
        <v>0</v>
      </c>
      <c r="X69" s="79">
        <f t="shared" si="25"/>
        <v>0</v>
      </c>
      <c r="Y69" s="79">
        <f t="shared" si="26"/>
        <v>0</v>
      </c>
      <c r="Z69" s="79">
        <f t="shared" si="27"/>
        <v>0</v>
      </c>
      <c r="AA69" s="151">
        <f t="shared" si="12"/>
        <v>0</v>
      </c>
      <c r="AB69" s="105">
        <f t="shared" si="28"/>
        <v>0</v>
      </c>
      <c r="AC69" s="79">
        <f t="shared" si="28"/>
        <v>0</v>
      </c>
      <c r="AD69" s="79">
        <f t="shared" si="28"/>
        <v>0</v>
      </c>
      <c r="AE69" s="79">
        <f t="shared" si="28"/>
        <v>0</v>
      </c>
      <c r="AF69" s="79">
        <f t="shared" si="28"/>
        <v>0</v>
      </c>
      <c r="AG69" s="79">
        <f t="shared" si="28"/>
        <v>0</v>
      </c>
      <c r="AH69" s="79">
        <f t="shared" si="28"/>
        <v>0</v>
      </c>
      <c r="AI69" s="79">
        <f t="shared" si="28"/>
        <v>0</v>
      </c>
      <c r="AJ69" s="79">
        <f t="shared" si="28"/>
        <v>0</v>
      </c>
      <c r="AK69" s="79">
        <f t="shared" si="28"/>
        <v>0</v>
      </c>
      <c r="AL69" s="79">
        <f t="shared" si="28"/>
        <v>0</v>
      </c>
      <c r="AM69" s="85">
        <f t="shared" si="28"/>
        <v>0</v>
      </c>
    </row>
    <row r="70" spans="1:39" x14ac:dyDescent="0.25">
      <c r="A70" s="1" t="s">
        <v>121</v>
      </c>
      <c r="B70" t="s">
        <v>122</v>
      </c>
      <c r="C70" s="75">
        <f t="shared" si="17"/>
        <v>0</v>
      </c>
      <c r="D70" s="76">
        <f t="shared" si="18"/>
        <v>0</v>
      </c>
      <c r="E70" s="76">
        <f t="shared" si="19"/>
        <v>0</v>
      </c>
      <c r="F70" s="76">
        <f t="shared" si="20"/>
        <v>0</v>
      </c>
      <c r="G70" s="76">
        <f t="shared" si="21"/>
        <v>0</v>
      </c>
      <c r="H70" s="103">
        <f t="shared" si="22"/>
        <v>0</v>
      </c>
      <c r="I70" s="189">
        <v>0</v>
      </c>
      <c r="J70" s="189">
        <v>0</v>
      </c>
      <c r="K70" s="189">
        <v>0</v>
      </c>
      <c r="L70" s="189">
        <v>0</v>
      </c>
      <c r="M70" s="189">
        <v>0</v>
      </c>
      <c r="N70" s="189">
        <v>0</v>
      </c>
      <c r="O70" s="189">
        <v>0</v>
      </c>
      <c r="P70" s="189">
        <v>0</v>
      </c>
      <c r="Q70" s="189">
        <v>0</v>
      </c>
      <c r="R70" s="189">
        <v>0</v>
      </c>
      <c r="S70" s="189">
        <v>0</v>
      </c>
      <c r="T70" s="190">
        <v>0</v>
      </c>
      <c r="U70" s="79"/>
      <c r="V70" s="78">
        <f t="shared" si="23"/>
        <v>0</v>
      </c>
      <c r="W70" s="79">
        <f t="shared" si="24"/>
        <v>0</v>
      </c>
      <c r="X70" s="79">
        <f t="shared" si="25"/>
        <v>0</v>
      </c>
      <c r="Y70" s="79">
        <f t="shared" si="26"/>
        <v>0</v>
      </c>
      <c r="Z70" s="79">
        <f t="shared" si="27"/>
        <v>0</v>
      </c>
      <c r="AA70" s="151">
        <f t="shared" si="12"/>
        <v>0</v>
      </c>
      <c r="AB70" s="105">
        <f t="shared" si="28"/>
        <v>0</v>
      </c>
      <c r="AC70" s="79">
        <f t="shared" si="28"/>
        <v>0</v>
      </c>
      <c r="AD70" s="79">
        <f t="shared" si="28"/>
        <v>0</v>
      </c>
      <c r="AE70" s="79">
        <f t="shared" si="28"/>
        <v>0</v>
      </c>
      <c r="AF70" s="79">
        <f t="shared" si="28"/>
        <v>0</v>
      </c>
      <c r="AG70" s="79">
        <f t="shared" si="28"/>
        <v>0</v>
      </c>
      <c r="AH70" s="79">
        <f t="shared" si="28"/>
        <v>0</v>
      </c>
      <c r="AI70" s="79">
        <f t="shared" si="28"/>
        <v>0</v>
      </c>
      <c r="AJ70" s="79">
        <f t="shared" si="28"/>
        <v>0</v>
      </c>
      <c r="AK70" s="79">
        <f t="shared" si="28"/>
        <v>0</v>
      </c>
      <c r="AL70" s="79">
        <f t="shared" si="28"/>
        <v>0</v>
      </c>
      <c r="AM70" s="85">
        <f t="shared" si="28"/>
        <v>0</v>
      </c>
    </row>
    <row r="71" spans="1:39" x14ac:dyDescent="0.25">
      <c r="A71" s="1" t="s">
        <v>123</v>
      </c>
      <c r="B71" t="s">
        <v>124</v>
      </c>
      <c r="C71" s="75">
        <f t="shared" si="17"/>
        <v>103987.12416666665</v>
      </c>
      <c r="D71" s="76">
        <f t="shared" si="18"/>
        <v>105676.84666666664</v>
      </c>
      <c r="E71" s="76">
        <f t="shared" si="19"/>
        <v>103945.2733333333</v>
      </c>
      <c r="F71" s="76">
        <f t="shared" si="20"/>
        <v>99347.743333333361</v>
      </c>
      <c r="G71" s="76">
        <f t="shared" si="21"/>
        <v>106978.63333333335</v>
      </c>
      <c r="H71" s="103">
        <f t="shared" si="22"/>
        <v>-1.6385550742209262E-2</v>
      </c>
      <c r="I71" s="189">
        <v>125027.84999999996</v>
      </c>
      <c r="J71" s="189">
        <v>97587.969999999987</v>
      </c>
      <c r="K71" s="189">
        <v>94414.719999999958</v>
      </c>
      <c r="L71" s="189">
        <v>124935.05999999994</v>
      </c>
      <c r="M71" s="189">
        <v>92810.90999999996</v>
      </c>
      <c r="N71" s="189">
        <v>94089.849999999977</v>
      </c>
      <c r="O71" s="189">
        <v>91074.760000000024</v>
      </c>
      <c r="P71" s="189">
        <v>105547.78000000004</v>
      </c>
      <c r="Q71" s="189">
        <v>101420.69000000005</v>
      </c>
      <c r="R71" s="189">
        <v>120558.30999999998</v>
      </c>
      <c r="S71" s="189">
        <v>94246.560000000041</v>
      </c>
      <c r="T71" s="190">
        <v>106131.03</v>
      </c>
      <c r="U71" s="79"/>
      <c r="V71" s="78">
        <f t="shared" si="23"/>
        <v>0.36067243968177115</v>
      </c>
      <c r="W71" s="79">
        <f t="shared" si="24"/>
        <v>0.36455670380493826</v>
      </c>
      <c r="X71" s="79">
        <f t="shared" si="25"/>
        <v>0.3629686681581048</v>
      </c>
      <c r="Y71" s="79">
        <f t="shared" si="26"/>
        <v>0.34457896361519591</v>
      </c>
      <c r="Z71" s="79">
        <f t="shared" si="27"/>
        <v>0.37056705774495513</v>
      </c>
      <c r="AA71" s="151">
        <f t="shared" si="12"/>
        <v>7.5419851104959176E-2</v>
      </c>
      <c r="AB71" s="105">
        <f t="shared" si="28"/>
        <v>0.42925806396237093</v>
      </c>
      <c r="AC71" s="79">
        <f t="shared" si="28"/>
        <v>0.33641279767239829</v>
      </c>
      <c r="AD71" s="79">
        <f t="shared" si="28"/>
        <v>0.32750593165073316</v>
      </c>
      <c r="AE71" s="79">
        <f t="shared" si="28"/>
        <v>0.43465197591124294</v>
      </c>
      <c r="AF71" s="79">
        <f t="shared" si="28"/>
        <v>0.32378571951870433</v>
      </c>
      <c r="AG71" s="79">
        <f t="shared" si="28"/>
        <v>0.3300865474344491</v>
      </c>
      <c r="AH71" s="79">
        <f t="shared" si="28"/>
        <v>0.31573955881282317</v>
      </c>
      <c r="AI71" s="79">
        <f t="shared" si="28"/>
        <v>0.36542713115491959</v>
      </c>
      <c r="AJ71" s="79">
        <f t="shared" si="28"/>
        <v>0.35256404997462348</v>
      </c>
      <c r="AK71" s="79">
        <f t="shared" si="28"/>
        <v>0.41531731431721092</v>
      </c>
      <c r="AL71" s="79">
        <f t="shared" si="28"/>
        <v>0.32622441597640728</v>
      </c>
      <c r="AM71" s="85">
        <f t="shared" si="28"/>
        <v>0.36994147501097996</v>
      </c>
    </row>
    <row r="72" spans="1:39" x14ac:dyDescent="0.25">
      <c r="A72" s="1" t="s">
        <v>125</v>
      </c>
      <c r="B72" t="s">
        <v>126</v>
      </c>
      <c r="C72" s="75">
        <f t="shared" si="17"/>
        <v>0</v>
      </c>
      <c r="D72" s="76">
        <f t="shared" si="18"/>
        <v>0</v>
      </c>
      <c r="E72" s="76">
        <f t="shared" si="19"/>
        <v>0</v>
      </c>
      <c r="F72" s="76">
        <f t="shared" si="20"/>
        <v>0</v>
      </c>
      <c r="G72" s="76">
        <f t="shared" si="21"/>
        <v>0</v>
      </c>
      <c r="H72" s="103">
        <f t="shared" si="22"/>
        <v>0</v>
      </c>
      <c r="I72" s="189">
        <v>0</v>
      </c>
      <c r="J72" s="189">
        <v>0</v>
      </c>
      <c r="K72" s="189">
        <v>0</v>
      </c>
      <c r="L72" s="189">
        <v>0</v>
      </c>
      <c r="M72" s="189">
        <v>0</v>
      </c>
      <c r="N72" s="189">
        <v>0</v>
      </c>
      <c r="O72" s="189">
        <v>0</v>
      </c>
      <c r="P72" s="189">
        <v>0</v>
      </c>
      <c r="Q72" s="189">
        <v>0</v>
      </c>
      <c r="R72" s="189">
        <v>0</v>
      </c>
      <c r="S72" s="189">
        <v>0</v>
      </c>
      <c r="T72" s="190">
        <v>0</v>
      </c>
      <c r="U72" s="79"/>
      <c r="V72" s="78">
        <f t="shared" si="23"/>
        <v>0</v>
      </c>
      <c r="W72" s="79">
        <f t="shared" si="24"/>
        <v>0</v>
      </c>
      <c r="X72" s="79">
        <f t="shared" si="25"/>
        <v>0</v>
      </c>
      <c r="Y72" s="79">
        <f t="shared" si="26"/>
        <v>0</v>
      </c>
      <c r="Z72" s="79">
        <f t="shared" si="27"/>
        <v>0</v>
      </c>
      <c r="AA72" s="151">
        <f t="shared" si="12"/>
        <v>0</v>
      </c>
      <c r="AB72" s="105">
        <f t="shared" si="28"/>
        <v>0</v>
      </c>
      <c r="AC72" s="79">
        <f t="shared" si="28"/>
        <v>0</v>
      </c>
      <c r="AD72" s="79">
        <f t="shared" si="28"/>
        <v>0</v>
      </c>
      <c r="AE72" s="79">
        <f t="shared" si="28"/>
        <v>0</v>
      </c>
      <c r="AF72" s="79">
        <f t="shared" si="28"/>
        <v>0</v>
      </c>
      <c r="AG72" s="79">
        <f t="shared" si="28"/>
        <v>0</v>
      </c>
      <c r="AH72" s="79">
        <f t="shared" si="28"/>
        <v>0</v>
      </c>
      <c r="AI72" s="79">
        <f t="shared" si="28"/>
        <v>0</v>
      </c>
      <c r="AJ72" s="79">
        <f t="shared" si="28"/>
        <v>0</v>
      </c>
      <c r="AK72" s="79">
        <f t="shared" si="28"/>
        <v>0</v>
      </c>
      <c r="AL72" s="79">
        <f t="shared" si="28"/>
        <v>0</v>
      </c>
      <c r="AM72" s="85">
        <f t="shared" si="28"/>
        <v>0</v>
      </c>
    </row>
    <row r="73" spans="1:39" x14ac:dyDescent="0.25">
      <c r="A73" s="1" t="s">
        <v>127</v>
      </c>
      <c r="B73" t="s">
        <v>128</v>
      </c>
      <c r="C73" s="75">
        <f t="shared" si="17"/>
        <v>2348804.2566666692</v>
      </c>
      <c r="D73" s="76">
        <f t="shared" si="18"/>
        <v>2582269.0866666697</v>
      </c>
      <c r="E73" s="76">
        <f t="shared" si="19"/>
        <v>2451365.38666667</v>
      </c>
      <c r="F73" s="76">
        <f t="shared" si="20"/>
        <v>1931138.3733333349</v>
      </c>
      <c r="G73" s="76">
        <f t="shared" si="21"/>
        <v>2430444.180000002</v>
      </c>
      <c r="H73" s="103">
        <f t="shared" si="22"/>
        <v>-5.0693283932302026E-2</v>
      </c>
      <c r="I73" s="189">
        <v>2764646.1200000043</v>
      </c>
      <c r="J73" s="189">
        <v>2864097.9200000046</v>
      </c>
      <c r="K73" s="189">
        <v>2118063.2200000011</v>
      </c>
      <c r="L73" s="189">
        <v>2727094.6000000047</v>
      </c>
      <c r="M73" s="189">
        <v>1971609.6200000015</v>
      </c>
      <c r="N73" s="189">
        <v>2655391.9400000037</v>
      </c>
      <c r="O73" s="189">
        <v>1892040.940000002</v>
      </c>
      <c r="P73" s="189">
        <v>1868270.8300000017</v>
      </c>
      <c r="Q73" s="189">
        <v>2033103.3500000013</v>
      </c>
      <c r="R73" s="189">
        <v>2238181.5900000012</v>
      </c>
      <c r="S73" s="189">
        <v>2789847.4500000034</v>
      </c>
      <c r="T73" s="190">
        <v>2263303.5000000019</v>
      </c>
      <c r="U73" s="79"/>
      <c r="V73" s="78">
        <f t="shared" si="23"/>
        <v>8.1466716997492696</v>
      </c>
      <c r="W73" s="79">
        <f t="shared" si="24"/>
        <v>8.9081339599578317</v>
      </c>
      <c r="X73" s="79">
        <f t="shared" si="25"/>
        <v>8.5599739269909314</v>
      </c>
      <c r="Y73" s="79">
        <f t="shared" si="26"/>
        <v>6.6979846441813393</v>
      </c>
      <c r="Z73" s="79">
        <f t="shared" si="27"/>
        <v>8.4189012397424285</v>
      </c>
      <c r="AA73" s="151">
        <f t="shared" si="12"/>
        <v>0.25693050775446025</v>
      </c>
      <c r="AB73" s="105">
        <f t="shared" si="28"/>
        <v>9.4918583420596505</v>
      </c>
      <c r="AC73" s="79">
        <f t="shared" si="28"/>
        <v>9.8733398601784472</v>
      </c>
      <c r="AD73" s="79">
        <f t="shared" si="28"/>
        <v>7.3471410830986148</v>
      </c>
      <c r="AE73" s="79">
        <f t="shared" si="28"/>
        <v>9.4876254622752274</v>
      </c>
      <c r="AF73" s="79">
        <f t="shared" si="28"/>
        <v>6.878275834400287</v>
      </c>
      <c r="AG73" s="79">
        <f t="shared" si="28"/>
        <v>9.315661121362881</v>
      </c>
      <c r="AH73" s="79">
        <f t="shared" si="28"/>
        <v>6.5593603721975189</v>
      </c>
      <c r="AI73" s="79">
        <f t="shared" si="28"/>
        <v>6.4683203154753306</v>
      </c>
      <c r="AJ73" s="79">
        <f t="shared" si="28"/>
        <v>7.0675830650824265</v>
      </c>
      <c r="AK73" s="79">
        <f t="shared" si="28"/>
        <v>7.7104230053741256</v>
      </c>
      <c r="AL73" s="79">
        <f t="shared" si="28"/>
        <v>9.6567594089324835</v>
      </c>
      <c r="AM73" s="85">
        <f t="shared" si="28"/>
        <v>7.8892086055088146</v>
      </c>
    </row>
    <row r="74" spans="1:39" x14ac:dyDescent="0.25">
      <c r="A74" s="1" t="s">
        <v>129</v>
      </c>
      <c r="B74" t="s">
        <v>130</v>
      </c>
      <c r="C74" s="75">
        <f t="shared" si="17"/>
        <v>0</v>
      </c>
      <c r="D74" s="76">
        <f t="shared" si="18"/>
        <v>0</v>
      </c>
      <c r="E74" s="76">
        <f t="shared" si="19"/>
        <v>0</v>
      </c>
      <c r="F74" s="76">
        <f t="shared" si="20"/>
        <v>0</v>
      </c>
      <c r="G74" s="76">
        <f t="shared" si="21"/>
        <v>0</v>
      </c>
      <c r="H74" s="103">
        <f t="shared" si="22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90">
        <v>0</v>
      </c>
      <c r="U74" s="79"/>
      <c r="V74" s="78">
        <f t="shared" si="23"/>
        <v>0</v>
      </c>
      <c r="W74" s="79">
        <f t="shared" si="24"/>
        <v>0</v>
      </c>
      <c r="X74" s="79">
        <f t="shared" si="25"/>
        <v>0</v>
      </c>
      <c r="Y74" s="79">
        <f t="shared" si="26"/>
        <v>0</v>
      </c>
      <c r="Z74" s="79">
        <f t="shared" si="27"/>
        <v>0</v>
      </c>
      <c r="AA74" s="151">
        <f t="shared" si="12"/>
        <v>0</v>
      </c>
      <c r="AB74" s="105">
        <f t="shared" si="28"/>
        <v>0</v>
      </c>
      <c r="AC74" s="79">
        <f t="shared" si="28"/>
        <v>0</v>
      </c>
      <c r="AD74" s="79">
        <f t="shared" si="28"/>
        <v>0</v>
      </c>
      <c r="AE74" s="79">
        <f t="shared" si="28"/>
        <v>0</v>
      </c>
      <c r="AF74" s="79">
        <f t="shared" si="28"/>
        <v>0</v>
      </c>
      <c r="AG74" s="79">
        <f t="shared" si="28"/>
        <v>0</v>
      </c>
      <c r="AH74" s="79">
        <f t="shared" si="28"/>
        <v>0</v>
      </c>
      <c r="AI74" s="79">
        <f t="shared" si="28"/>
        <v>0</v>
      </c>
      <c r="AJ74" s="79">
        <f t="shared" si="28"/>
        <v>0</v>
      </c>
      <c r="AK74" s="79">
        <f t="shared" si="28"/>
        <v>0</v>
      </c>
      <c r="AL74" s="79">
        <f t="shared" si="28"/>
        <v>0</v>
      </c>
      <c r="AM74" s="85">
        <f t="shared" si="28"/>
        <v>0</v>
      </c>
    </row>
    <row r="75" spans="1:39" x14ac:dyDescent="0.25">
      <c r="A75" s="1" t="s">
        <v>131</v>
      </c>
      <c r="B75" t="s">
        <v>132</v>
      </c>
      <c r="C75" s="75">
        <f t="shared" si="17"/>
        <v>6264.7724999999991</v>
      </c>
      <c r="D75" s="76">
        <f t="shared" si="18"/>
        <v>5861.8133333333326</v>
      </c>
      <c r="E75" s="76">
        <f t="shared" si="19"/>
        <v>6052.87</v>
      </c>
      <c r="F75" s="76">
        <f t="shared" si="20"/>
        <v>5910.1133333333346</v>
      </c>
      <c r="G75" s="76">
        <f t="shared" si="21"/>
        <v>7234.2933333333322</v>
      </c>
      <c r="H75" s="103">
        <f t="shared" si="22"/>
        <v>3.2593440937502952E-2</v>
      </c>
      <c r="I75" s="189">
        <v>7700.4900000000007</v>
      </c>
      <c r="J75" s="189">
        <v>5398.74</v>
      </c>
      <c r="K75" s="189">
        <v>4486.21</v>
      </c>
      <c r="L75" s="189">
        <v>8032.54</v>
      </c>
      <c r="M75" s="189">
        <v>6038.7799999999988</v>
      </c>
      <c r="N75" s="189">
        <v>4087.2899999999995</v>
      </c>
      <c r="O75" s="189">
        <v>5108.630000000001</v>
      </c>
      <c r="P75" s="189">
        <v>7094.9299999999994</v>
      </c>
      <c r="Q75" s="189">
        <v>5526.7800000000007</v>
      </c>
      <c r="R75" s="189">
        <v>5496.8900000000021</v>
      </c>
      <c r="S75" s="189">
        <v>7873.86</v>
      </c>
      <c r="T75" s="190">
        <v>8332.1299999999974</v>
      </c>
      <c r="U75" s="79"/>
      <c r="V75" s="78">
        <f t="shared" si="23"/>
        <v>2.1728947691685152E-2</v>
      </c>
      <c r="W75" s="79">
        <f t="shared" si="24"/>
        <v>2.0221679720065815E-2</v>
      </c>
      <c r="X75" s="79">
        <f t="shared" si="25"/>
        <v>2.1136143010454814E-2</v>
      </c>
      <c r="Y75" s="79">
        <f t="shared" si="26"/>
        <v>2.0498711484723382E-2</v>
      </c>
      <c r="Z75" s="79">
        <f t="shared" si="27"/>
        <v>2.5059123601291814E-2</v>
      </c>
      <c r="AA75" s="151">
        <f t="shared" si="12"/>
        <v>0.22247311105222728</v>
      </c>
      <c r="AB75" s="105">
        <f t="shared" si="28"/>
        <v>2.6438089025457918E-2</v>
      </c>
      <c r="AC75" s="79">
        <f t="shared" si="28"/>
        <v>1.8610954068476716E-2</v>
      </c>
      <c r="AD75" s="79">
        <f t="shared" si="28"/>
        <v>1.5561772418864731E-2</v>
      </c>
      <c r="AE75" s="79">
        <f t="shared" ref="AC75:AM85" si="29">IFERROR(L75/L$14,0)</f>
        <v>2.794539325139074E-2</v>
      </c>
      <c r="AF75" s="79">
        <f t="shared" si="29"/>
        <v>2.1067250900946469E-2</v>
      </c>
      <c r="AG75" s="79">
        <f t="shared" si="29"/>
        <v>1.4339054047416906E-2</v>
      </c>
      <c r="AH75" s="79">
        <f t="shared" si="29"/>
        <v>1.7710687157868464E-2</v>
      </c>
      <c r="AI75" s="79">
        <f t="shared" si="29"/>
        <v>2.4564040244569544E-2</v>
      </c>
      <c r="AJ75" s="79">
        <f t="shared" si="29"/>
        <v>1.9212489484332528E-2</v>
      </c>
      <c r="AK75" s="79">
        <f t="shared" si="29"/>
        <v>1.8936509576960185E-2</v>
      </c>
      <c r="AL75" s="79">
        <f t="shared" si="29"/>
        <v>2.7254526637152519E-2</v>
      </c>
      <c r="AM75" s="85">
        <f t="shared" si="29"/>
        <v>2.9043348228913218E-2</v>
      </c>
    </row>
    <row r="76" spans="1:39" x14ac:dyDescent="0.25">
      <c r="A76" s="1" t="s">
        <v>133</v>
      </c>
      <c r="B76" t="s">
        <v>134</v>
      </c>
      <c r="C76" s="75">
        <f t="shared" si="17"/>
        <v>185036.04916666666</v>
      </c>
      <c r="D76" s="76">
        <f t="shared" si="18"/>
        <v>132575.21666666665</v>
      </c>
      <c r="E76" s="76">
        <f t="shared" si="19"/>
        <v>148303.58999999997</v>
      </c>
      <c r="F76" s="76">
        <f t="shared" si="20"/>
        <v>181862.46000000005</v>
      </c>
      <c r="G76" s="76">
        <f t="shared" si="21"/>
        <v>277402.93</v>
      </c>
      <c r="H76" s="103">
        <f t="shared" si="22"/>
        <v>0.11863735718327438</v>
      </c>
      <c r="I76" s="189">
        <v>142086.24</v>
      </c>
      <c r="J76" s="189">
        <v>128392.79</v>
      </c>
      <c r="K76" s="189">
        <v>127246.62</v>
      </c>
      <c r="L76" s="189">
        <v>131148.85</v>
      </c>
      <c r="M76" s="189">
        <v>169466.22999999998</v>
      </c>
      <c r="N76" s="189">
        <v>144295.68999999997</v>
      </c>
      <c r="O76" s="189">
        <v>159229.47000000003</v>
      </c>
      <c r="P76" s="189">
        <v>229717.86000000007</v>
      </c>
      <c r="Q76" s="189">
        <v>156640.05000000002</v>
      </c>
      <c r="R76" s="189">
        <v>288379.24</v>
      </c>
      <c r="S76" s="189">
        <v>233848.22999999998</v>
      </c>
      <c r="T76" s="190">
        <v>309981.31999999995</v>
      </c>
      <c r="U76" s="79"/>
      <c r="V76" s="78">
        <f t="shared" si="23"/>
        <v>0.64178525771184547</v>
      </c>
      <c r="W76" s="79">
        <f t="shared" si="24"/>
        <v>0.45734884715736396</v>
      </c>
      <c r="X76" s="79">
        <f t="shared" si="25"/>
        <v>0.51786439940125184</v>
      </c>
      <c r="Y76" s="79">
        <f t="shared" si="26"/>
        <v>0.63077404563737305</v>
      </c>
      <c r="Z76" s="79">
        <f t="shared" si="27"/>
        <v>0.96090578442545438</v>
      </c>
      <c r="AA76" s="151">
        <f t="shared" si="12"/>
        <v>0.5233755907862313</v>
      </c>
      <c r="AB76" s="105">
        <f t="shared" ref="AB76:AB85" si="30">IFERROR(I76/I$14,0)</f>
        <v>0.48782462705783391</v>
      </c>
      <c r="AC76" s="79">
        <f t="shared" si="29"/>
        <v>0.4426055556321617</v>
      </c>
      <c r="AD76" s="79">
        <f t="shared" si="29"/>
        <v>0.44139327885002289</v>
      </c>
      <c r="AE76" s="79">
        <f t="shared" si="29"/>
        <v>0.45626989566409337</v>
      </c>
      <c r="AF76" s="79">
        <f t="shared" si="29"/>
        <v>0.59121007664586256</v>
      </c>
      <c r="AG76" s="79">
        <f t="shared" si="29"/>
        <v>0.5062189611501301</v>
      </c>
      <c r="AH76" s="79">
        <f t="shared" si="29"/>
        <v>0.5520194904471849</v>
      </c>
      <c r="AI76" s="79">
        <f t="shared" si="29"/>
        <v>0.79532832007312182</v>
      </c>
      <c r="AJ76" s="79">
        <f t="shared" si="29"/>
        <v>0.54452055508819264</v>
      </c>
      <c r="AK76" s="79">
        <f t="shared" si="29"/>
        <v>0.99345197740112989</v>
      </c>
      <c r="AL76" s="79">
        <f t="shared" si="29"/>
        <v>0.80944070806262347</v>
      </c>
      <c r="AM76" s="85">
        <f t="shared" si="29"/>
        <v>1.0805034752480078</v>
      </c>
    </row>
    <row r="77" spans="1:39" x14ac:dyDescent="0.25">
      <c r="A77" s="1" t="s">
        <v>135</v>
      </c>
      <c r="B77" t="s">
        <v>136</v>
      </c>
      <c r="C77" s="75">
        <f t="shared" si="17"/>
        <v>0</v>
      </c>
      <c r="D77" s="76">
        <f t="shared" si="18"/>
        <v>0</v>
      </c>
      <c r="E77" s="76">
        <f t="shared" si="19"/>
        <v>0</v>
      </c>
      <c r="F77" s="76">
        <f t="shared" si="20"/>
        <v>0</v>
      </c>
      <c r="G77" s="76">
        <f t="shared" si="21"/>
        <v>0</v>
      </c>
      <c r="H77" s="103">
        <f t="shared" si="22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90">
        <v>0</v>
      </c>
      <c r="U77" s="79"/>
      <c r="V77" s="78">
        <f t="shared" si="23"/>
        <v>0</v>
      </c>
      <c r="W77" s="79">
        <f t="shared" si="24"/>
        <v>0</v>
      </c>
      <c r="X77" s="79">
        <f t="shared" si="25"/>
        <v>0</v>
      </c>
      <c r="Y77" s="79">
        <f t="shared" si="26"/>
        <v>0</v>
      </c>
      <c r="Z77" s="79">
        <f t="shared" si="27"/>
        <v>0</v>
      </c>
      <c r="AA77" s="151">
        <f t="shared" si="12"/>
        <v>0</v>
      </c>
      <c r="AB77" s="105">
        <f t="shared" si="30"/>
        <v>0</v>
      </c>
      <c r="AC77" s="79">
        <f t="shared" si="29"/>
        <v>0</v>
      </c>
      <c r="AD77" s="79">
        <f t="shared" si="29"/>
        <v>0</v>
      </c>
      <c r="AE77" s="79">
        <f t="shared" si="29"/>
        <v>0</v>
      </c>
      <c r="AF77" s="79">
        <f t="shared" si="29"/>
        <v>0</v>
      </c>
      <c r="AG77" s="79">
        <f t="shared" si="29"/>
        <v>0</v>
      </c>
      <c r="AH77" s="79">
        <f t="shared" si="29"/>
        <v>0</v>
      </c>
      <c r="AI77" s="79">
        <f t="shared" si="29"/>
        <v>0</v>
      </c>
      <c r="AJ77" s="79">
        <f t="shared" si="29"/>
        <v>0</v>
      </c>
      <c r="AK77" s="79">
        <f t="shared" si="29"/>
        <v>0</v>
      </c>
      <c r="AL77" s="79">
        <f t="shared" si="29"/>
        <v>0</v>
      </c>
      <c r="AM77" s="85">
        <f t="shared" si="29"/>
        <v>0</v>
      </c>
    </row>
    <row r="78" spans="1:39" x14ac:dyDescent="0.25">
      <c r="A78" s="1" t="s">
        <v>137</v>
      </c>
      <c r="B78" t="s">
        <v>138</v>
      </c>
      <c r="C78" s="75">
        <f t="shared" si="17"/>
        <v>0</v>
      </c>
      <c r="D78" s="76">
        <f t="shared" si="18"/>
        <v>0</v>
      </c>
      <c r="E78" s="76">
        <f t="shared" si="19"/>
        <v>0</v>
      </c>
      <c r="F78" s="76">
        <f t="shared" si="20"/>
        <v>0</v>
      </c>
      <c r="G78" s="76">
        <f t="shared" si="21"/>
        <v>0</v>
      </c>
      <c r="H78" s="103">
        <f t="shared" si="22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0">
        <v>0</v>
      </c>
      <c r="U78" s="79"/>
      <c r="V78" s="78">
        <f t="shared" si="23"/>
        <v>0</v>
      </c>
      <c r="W78" s="79">
        <f t="shared" si="24"/>
        <v>0</v>
      </c>
      <c r="X78" s="79">
        <f t="shared" si="25"/>
        <v>0</v>
      </c>
      <c r="Y78" s="79">
        <f t="shared" si="26"/>
        <v>0</v>
      </c>
      <c r="Z78" s="79">
        <f t="shared" si="27"/>
        <v>0</v>
      </c>
      <c r="AA78" s="151">
        <f t="shared" si="12"/>
        <v>0</v>
      </c>
      <c r="AB78" s="105">
        <f t="shared" si="30"/>
        <v>0</v>
      </c>
      <c r="AC78" s="79">
        <f t="shared" si="29"/>
        <v>0</v>
      </c>
      <c r="AD78" s="79">
        <f t="shared" si="29"/>
        <v>0</v>
      </c>
      <c r="AE78" s="79">
        <f t="shared" si="29"/>
        <v>0</v>
      </c>
      <c r="AF78" s="79">
        <f t="shared" si="29"/>
        <v>0</v>
      </c>
      <c r="AG78" s="79">
        <f t="shared" si="29"/>
        <v>0</v>
      </c>
      <c r="AH78" s="79">
        <f t="shared" si="29"/>
        <v>0</v>
      </c>
      <c r="AI78" s="79">
        <f t="shared" si="29"/>
        <v>0</v>
      </c>
      <c r="AJ78" s="79">
        <f t="shared" si="29"/>
        <v>0</v>
      </c>
      <c r="AK78" s="79">
        <f t="shared" si="29"/>
        <v>0</v>
      </c>
      <c r="AL78" s="79">
        <f t="shared" si="29"/>
        <v>0</v>
      </c>
      <c r="AM78" s="85">
        <f t="shared" si="29"/>
        <v>0</v>
      </c>
    </row>
    <row r="79" spans="1:39" x14ac:dyDescent="0.25">
      <c r="A79" s="1" t="s">
        <v>139</v>
      </c>
      <c r="B79" t="s">
        <v>140</v>
      </c>
      <c r="C79" s="75">
        <f t="shared" si="17"/>
        <v>-5424.832500000005</v>
      </c>
      <c r="D79" s="76">
        <f t="shared" si="18"/>
        <v>-43615.500000000007</v>
      </c>
      <c r="E79" s="76">
        <f t="shared" si="19"/>
        <v>26120.236666666664</v>
      </c>
      <c r="F79" s="76">
        <f t="shared" si="20"/>
        <v>-29814.446666666681</v>
      </c>
      <c r="G79" s="76">
        <f t="shared" si="21"/>
        <v>25610.380000000005</v>
      </c>
      <c r="H79" s="103">
        <f t="shared" si="22"/>
        <v>-1.5988750940988101</v>
      </c>
      <c r="I79" s="189">
        <v>32152.890000000003</v>
      </c>
      <c r="J79" s="189">
        <v>29380.49</v>
      </c>
      <c r="K79" s="189">
        <v>-192379.88000000003</v>
      </c>
      <c r="L79" s="189">
        <v>41139.93</v>
      </c>
      <c r="M79" s="189">
        <v>6664.9699999999984</v>
      </c>
      <c r="N79" s="189">
        <v>30555.809999999998</v>
      </c>
      <c r="O79" s="189">
        <v>-122124.15000000004</v>
      </c>
      <c r="P79" s="189">
        <v>24676.239999999994</v>
      </c>
      <c r="Q79" s="189">
        <v>8004.5700000000043</v>
      </c>
      <c r="R79" s="189">
        <v>36803.380000000012</v>
      </c>
      <c r="S79" s="189">
        <v>13270.890000000003</v>
      </c>
      <c r="T79" s="190">
        <v>26756.870000000003</v>
      </c>
      <c r="U79" s="79"/>
      <c r="V79" s="78">
        <f t="shared" si="23"/>
        <v>-1.8815671539334222E-2</v>
      </c>
      <c r="W79" s="79">
        <f t="shared" si="24"/>
        <v>-0.15046174650685981</v>
      </c>
      <c r="X79" s="79">
        <f t="shared" si="25"/>
        <v>9.1209799261109545E-2</v>
      </c>
      <c r="Y79" s="79">
        <f t="shared" si="26"/>
        <v>-0.10340880213746713</v>
      </c>
      <c r="Z79" s="79">
        <f t="shared" si="27"/>
        <v>8.8712697747402924E-2</v>
      </c>
      <c r="AA79" s="151">
        <f t="shared" si="12"/>
        <v>-1.857883428815587</v>
      </c>
      <c r="AB79" s="105">
        <f t="shared" si="30"/>
        <v>0.11039050349338232</v>
      </c>
      <c r="AC79" s="79">
        <f t="shared" si="29"/>
        <v>0.10128269742557329</v>
      </c>
      <c r="AD79" s="79">
        <f t="shared" si="29"/>
        <v>-0.66732763524857441</v>
      </c>
      <c r="AE79" s="79">
        <f t="shared" si="29"/>
        <v>0.1431267721274575</v>
      </c>
      <c r="AF79" s="79">
        <f t="shared" si="29"/>
        <v>2.3251814975422384E-2</v>
      </c>
      <c r="AG79" s="79">
        <f t="shared" si="29"/>
        <v>0.10719606659977687</v>
      </c>
      <c r="AH79" s="79">
        <f t="shared" si="29"/>
        <v>-0.42338212300961364</v>
      </c>
      <c r="AI79" s="79">
        <f t="shared" si="29"/>
        <v>8.5433986303551507E-2</v>
      </c>
      <c r="AJ79" s="79">
        <f t="shared" si="29"/>
        <v>2.7825916166665524E-2</v>
      </c>
      <c r="AK79" s="79">
        <f t="shared" si="29"/>
        <v>0.12678579302742185</v>
      </c>
      <c r="AL79" s="79">
        <f t="shared" si="29"/>
        <v>4.5935770385010795E-2</v>
      </c>
      <c r="AM79" s="85">
        <f t="shared" si="29"/>
        <v>9.3266558842188194E-2</v>
      </c>
    </row>
    <row r="80" spans="1:39" x14ac:dyDescent="0.25">
      <c r="A80" s="1" t="s">
        <v>141</v>
      </c>
      <c r="B80" t="s">
        <v>142</v>
      </c>
      <c r="C80" s="75">
        <f t="shared" si="17"/>
        <v>0</v>
      </c>
      <c r="D80" s="76">
        <f t="shared" si="18"/>
        <v>0</v>
      </c>
      <c r="E80" s="76">
        <f t="shared" si="19"/>
        <v>0</v>
      </c>
      <c r="F80" s="76">
        <f t="shared" si="20"/>
        <v>0</v>
      </c>
      <c r="G80" s="76">
        <f t="shared" si="21"/>
        <v>0</v>
      </c>
      <c r="H80" s="103">
        <f t="shared" si="22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90">
        <v>0</v>
      </c>
      <c r="U80" s="79"/>
      <c r="V80" s="78">
        <f t="shared" si="23"/>
        <v>0</v>
      </c>
      <c r="W80" s="79">
        <f t="shared" si="24"/>
        <v>0</v>
      </c>
      <c r="X80" s="79">
        <f t="shared" si="25"/>
        <v>0</v>
      </c>
      <c r="Y80" s="79">
        <f t="shared" si="26"/>
        <v>0</v>
      </c>
      <c r="Z80" s="79">
        <f t="shared" si="27"/>
        <v>0</v>
      </c>
      <c r="AA80" s="151">
        <f t="shared" si="12"/>
        <v>0</v>
      </c>
      <c r="AB80" s="105">
        <f t="shared" si="30"/>
        <v>0</v>
      </c>
      <c r="AC80" s="79">
        <f t="shared" si="29"/>
        <v>0</v>
      </c>
      <c r="AD80" s="79">
        <f t="shared" si="29"/>
        <v>0</v>
      </c>
      <c r="AE80" s="79">
        <f t="shared" si="29"/>
        <v>0</v>
      </c>
      <c r="AF80" s="79">
        <f t="shared" si="29"/>
        <v>0</v>
      </c>
      <c r="AG80" s="79">
        <f t="shared" si="29"/>
        <v>0</v>
      </c>
      <c r="AH80" s="79">
        <f t="shared" si="29"/>
        <v>0</v>
      </c>
      <c r="AI80" s="79">
        <f t="shared" si="29"/>
        <v>0</v>
      </c>
      <c r="AJ80" s="79">
        <f t="shared" si="29"/>
        <v>0</v>
      </c>
      <c r="AK80" s="79">
        <f t="shared" si="29"/>
        <v>0</v>
      </c>
      <c r="AL80" s="79">
        <f t="shared" si="29"/>
        <v>0</v>
      </c>
      <c r="AM80" s="85">
        <f t="shared" si="29"/>
        <v>0</v>
      </c>
    </row>
    <row r="81" spans="1:39" x14ac:dyDescent="0.25">
      <c r="A81" s="1" t="s">
        <v>143</v>
      </c>
      <c r="B81" t="s">
        <v>144</v>
      </c>
      <c r="C81" s="75">
        <f t="shared" si="17"/>
        <v>0</v>
      </c>
      <c r="D81" s="76">
        <f t="shared" si="18"/>
        <v>0</v>
      </c>
      <c r="E81" s="76">
        <f t="shared" si="19"/>
        <v>0</v>
      </c>
      <c r="F81" s="76">
        <f t="shared" si="20"/>
        <v>0</v>
      </c>
      <c r="G81" s="76">
        <f t="shared" si="21"/>
        <v>0</v>
      </c>
      <c r="H81" s="103">
        <f t="shared" si="22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90">
        <v>0</v>
      </c>
      <c r="U81" s="79"/>
      <c r="V81" s="78">
        <f t="shared" si="23"/>
        <v>0</v>
      </c>
      <c r="W81" s="79">
        <f t="shared" si="24"/>
        <v>0</v>
      </c>
      <c r="X81" s="79">
        <f t="shared" si="25"/>
        <v>0</v>
      </c>
      <c r="Y81" s="79">
        <f t="shared" si="26"/>
        <v>0</v>
      </c>
      <c r="Z81" s="79">
        <f t="shared" si="27"/>
        <v>0</v>
      </c>
      <c r="AA81" s="151">
        <f t="shared" si="12"/>
        <v>0</v>
      </c>
      <c r="AB81" s="105">
        <f t="shared" si="30"/>
        <v>0</v>
      </c>
      <c r="AC81" s="79">
        <f t="shared" si="29"/>
        <v>0</v>
      </c>
      <c r="AD81" s="79">
        <f t="shared" si="29"/>
        <v>0</v>
      </c>
      <c r="AE81" s="79">
        <f t="shared" si="29"/>
        <v>0</v>
      </c>
      <c r="AF81" s="79">
        <f t="shared" si="29"/>
        <v>0</v>
      </c>
      <c r="AG81" s="79">
        <f t="shared" si="29"/>
        <v>0</v>
      </c>
      <c r="AH81" s="79">
        <f t="shared" si="29"/>
        <v>0</v>
      </c>
      <c r="AI81" s="79">
        <f t="shared" si="29"/>
        <v>0</v>
      </c>
      <c r="AJ81" s="79">
        <f t="shared" si="29"/>
        <v>0</v>
      </c>
      <c r="AK81" s="79">
        <f t="shared" si="29"/>
        <v>0</v>
      </c>
      <c r="AL81" s="79">
        <f t="shared" si="29"/>
        <v>0</v>
      </c>
      <c r="AM81" s="85">
        <f t="shared" si="29"/>
        <v>0</v>
      </c>
    </row>
    <row r="82" spans="1:39" x14ac:dyDescent="0.25">
      <c r="A82" s="1" t="s">
        <v>145</v>
      </c>
      <c r="B82" t="s">
        <v>146</v>
      </c>
      <c r="C82" s="75">
        <f t="shared" si="17"/>
        <v>3730.3675000000003</v>
      </c>
      <c r="D82" s="76">
        <f t="shared" si="18"/>
        <v>3586.3366666666666</v>
      </c>
      <c r="E82" s="76">
        <f t="shared" si="19"/>
        <v>3944</v>
      </c>
      <c r="F82" s="76">
        <f t="shared" si="20"/>
        <v>2818.6800000000003</v>
      </c>
      <c r="G82" s="76">
        <f t="shared" si="21"/>
        <v>4572.4533333333329</v>
      </c>
      <c r="H82" s="103">
        <f t="shared" si="22"/>
        <v>9.9729436072649835E-2</v>
      </c>
      <c r="I82" s="189">
        <v>2895.03</v>
      </c>
      <c r="J82" s="189">
        <v>3578.7400000000002</v>
      </c>
      <c r="K82" s="189">
        <v>4285.24</v>
      </c>
      <c r="L82" s="189">
        <v>4488.8100000000013</v>
      </c>
      <c r="M82" s="189">
        <v>3338.39</v>
      </c>
      <c r="N82" s="189">
        <v>4004.8</v>
      </c>
      <c r="O82" s="189">
        <v>2407.2300000000005</v>
      </c>
      <c r="P82" s="189">
        <v>3094.119999999999</v>
      </c>
      <c r="Q82" s="189">
        <v>2954.690000000001</v>
      </c>
      <c r="R82" s="189">
        <v>5839.46</v>
      </c>
      <c r="S82" s="189">
        <v>3469.8899999999994</v>
      </c>
      <c r="T82" s="190">
        <v>4408.01</v>
      </c>
      <c r="U82" s="79"/>
      <c r="V82" s="78">
        <f t="shared" si="23"/>
        <v>1.2938532129979552E-2</v>
      </c>
      <c r="W82" s="79">
        <f t="shared" si="24"/>
        <v>1.2371897110620226E-2</v>
      </c>
      <c r="X82" s="79">
        <f t="shared" si="25"/>
        <v>1.3772135868312682E-2</v>
      </c>
      <c r="Y82" s="79">
        <f t="shared" si="26"/>
        <v>9.7763451949190085E-3</v>
      </c>
      <c r="Z82" s="79">
        <f t="shared" si="27"/>
        <v>1.5838682226663757E-2</v>
      </c>
      <c r="AA82" s="151">
        <f t="shared" ref="AA82:AA85" si="31">IFERROR((Z82-Y82)/Y82,0)</f>
        <v>0.62010259569143333</v>
      </c>
      <c r="AB82" s="105">
        <f t="shared" si="30"/>
        <v>9.9395052615315962E-3</v>
      </c>
      <c r="AC82" s="79">
        <f t="shared" si="29"/>
        <v>1.2336909309027731E-2</v>
      </c>
      <c r="AD82" s="79">
        <f t="shared" si="29"/>
        <v>1.4864647361629504E-2</v>
      </c>
      <c r="AE82" s="79">
        <f t="shared" si="29"/>
        <v>1.5616674262534056E-2</v>
      </c>
      <c r="AF82" s="79">
        <f t="shared" si="29"/>
        <v>1.1646508025662583E-2</v>
      </c>
      <c r="AG82" s="79">
        <f t="shared" si="29"/>
        <v>1.4049662159791754E-2</v>
      </c>
      <c r="AH82" s="79">
        <f t="shared" si="29"/>
        <v>8.3454267478826425E-3</v>
      </c>
      <c r="AI82" s="79">
        <f t="shared" si="29"/>
        <v>1.0712450750257931E-2</v>
      </c>
      <c r="AJ82" s="79">
        <f t="shared" si="29"/>
        <v>1.0271252077061595E-2</v>
      </c>
      <c r="AK82" s="79">
        <f t="shared" si="29"/>
        <v>2.0116645996968444E-2</v>
      </c>
      <c r="AL82" s="79">
        <f t="shared" si="29"/>
        <v>1.2010654168729078E-2</v>
      </c>
      <c r="AM82" s="85">
        <f t="shared" si="29"/>
        <v>1.5365023040510866E-2</v>
      </c>
    </row>
    <row r="83" spans="1:39" x14ac:dyDescent="0.25">
      <c r="A83" s="1" t="s">
        <v>147</v>
      </c>
      <c r="B83" t="s">
        <v>148</v>
      </c>
      <c r="C83" s="75">
        <f t="shared" si="17"/>
        <v>0</v>
      </c>
      <c r="D83" s="76">
        <f t="shared" si="18"/>
        <v>0</v>
      </c>
      <c r="E83" s="76">
        <f t="shared" si="19"/>
        <v>0</v>
      </c>
      <c r="F83" s="76">
        <f t="shared" si="20"/>
        <v>0</v>
      </c>
      <c r="G83" s="76">
        <f t="shared" si="21"/>
        <v>0</v>
      </c>
      <c r="H83" s="103">
        <f t="shared" si="22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90">
        <v>0</v>
      </c>
      <c r="U83" s="79"/>
      <c r="V83" s="78">
        <f t="shared" si="23"/>
        <v>0</v>
      </c>
      <c r="W83" s="79">
        <f t="shared" si="24"/>
        <v>0</v>
      </c>
      <c r="X83" s="79">
        <f t="shared" si="25"/>
        <v>0</v>
      </c>
      <c r="Y83" s="79">
        <f t="shared" si="26"/>
        <v>0</v>
      </c>
      <c r="Z83" s="79">
        <f t="shared" si="27"/>
        <v>0</v>
      </c>
      <c r="AA83" s="151">
        <f t="shared" si="31"/>
        <v>0</v>
      </c>
      <c r="AB83" s="105">
        <f t="shared" si="30"/>
        <v>0</v>
      </c>
      <c r="AC83" s="79">
        <f t="shared" si="29"/>
        <v>0</v>
      </c>
      <c r="AD83" s="79">
        <f t="shared" si="29"/>
        <v>0</v>
      </c>
      <c r="AE83" s="79">
        <f t="shared" si="29"/>
        <v>0</v>
      </c>
      <c r="AF83" s="79">
        <f t="shared" si="29"/>
        <v>0</v>
      </c>
      <c r="AG83" s="79">
        <f t="shared" si="29"/>
        <v>0</v>
      </c>
      <c r="AH83" s="79">
        <f t="shared" si="29"/>
        <v>0</v>
      </c>
      <c r="AI83" s="79">
        <f t="shared" si="29"/>
        <v>0</v>
      </c>
      <c r="AJ83" s="79">
        <f t="shared" si="29"/>
        <v>0</v>
      </c>
      <c r="AK83" s="79">
        <f t="shared" si="29"/>
        <v>0</v>
      </c>
      <c r="AL83" s="79">
        <f t="shared" si="29"/>
        <v>0</v>
      </c>
      <c r="AM83" s="85">
        <f t="shared" si="29"/>
        <v>0</v>
      </c>
    </row>
    <row r="84" spans="1:39" x14ac:dyDescent="0.25">
      <c r="A84" s="1" t="s">
        <v>149</v>
      </c>
      <c r="B84" t="s">
        <v>150</v>
      </c>
      <c r="C84" s="75">
        <f t="shared" si="17"/>
        <v>0</v>
      </c>
      <c r="D84" s="76">
        <f t="shared" si="18"/>
        <v>0</v>
      </c>
      <c r="E84" s="76">
        <f t="shared" si="19"/>
        <v>0</v>
      </c>
      <c r="F84" s="76">
        <f t="shared" si="20"/>
        <v>0</v>
      </c>
      <c r="G84" s="76">
        <f t="shared" si="21"/>
        <v>0</v>
      </c>
      <c r="H84" s="103">
        <f t="shared" si="22"/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90">
        <v>0</v>
      </c>
      <c r="U84" s="79"/>
      <c r="V84" s="78">
        <f t="shared" si="23"/>
        <v>0</v>
      </c>
      <c r="W84" s="79">
        <f t="shared" si="24"/>
        <v>0</v>
      </c>
      <c r="X84" s="79">
        <f t="shared" si="25"/>
        <v>0</v>
      </c>
      <c r="Y84" s="79">
        <f t="shared" si="26"/>
        <v>0</v>
      </c>
      <c r="Z84" s="79">
        <f t="shared" si="27"/>
        <v>0</v>
      </c>
      <c r="AA84" s="151">
        <f t="shared" si="31"/>
        <v>0</v>
      </c>
      <c r="AB84" s="105">
        <f t="shared" si="30"/>
        <v>0</v>
      </c>
      <c r="AC84" s="79">
        <f t="shared" si="29"/>
        <v>0</v>
      </c>
      <c r="AD84" s="79">
        <f t="shared" si="29"/>
        <v>0</v>
      </c>
      <c r="AE84" s="79">
        <f t="shared" si="29"/>
        <v>0</v>
      </c>
      <c r="AF84" s="79">
        <f t="shared" si="29"/>
        <v>0</v>
      </c>
      <c r="AG84" s="79">
        <f t="shared" si="29"/>
        <v>0</v>
      </c>
      <c r="AH84" s="79">
        <f t="shared" si="29"/>
        <v>0</v>
      </c>
      <c r="AI84" s="79">
        <f t="shared" si="29"/>
        <v>0</v>
      </c>
      <c r="AJ84" s="79">
        <f t="shared" si="29"/>
        <v>0</v>
      </c>
      <c r="AK84" s="79">
        <f t="shared" si="29"/>
        <v>0</v>
      </c>
      <c r="AL84" s="79">
        <f t="shared" si="29"/>
        <v>0</v>
      </c>
      <c r="AM84" s="85">
        <f t="shared" si="29"/>
        <v>0</v>
      </c>
    </row>
    <row r="85" spans="1:39" x14ac:dyDescent="0.25">
      <c r="A85" s="1" t="s">
        <v>151</v>
      </c>
      <c r="B85" t="s">
        <v>152</v>
      </c>
      <c r="C85" s="75">
        <f t="shared" si="17"/>
        <v>50208659.841666244</v>
      </c>
      <c r="D85" s="76">
        <f t="shared" si="18"/>
        <v>50559835.719999284</v>
      </c>
      <c r="E85" s="76">
        <f t="shared" si="19"/>
        <v>50325935.086665988</v>
      </c>
      <c r="F85" s="76">
        <f t="shared" si="20"/>
        <v>50083400.94000008</v>
      </c>
      <c r="G85" s="76">
        <f t="shared" si="21"/>
        <v>49865467.61999961</v>
      </c>
      <c r="H85" s="103">
        <f t="shared" si="22"/>
        <v>-4.6262142667677737E-3</v>
      </c>
      <c r="I85" s="189">
        <v>56084808.779999107</v>
      </c>
      <c r="J85" s="189">
        <v>51596067.159999184</v>
      </c>
      <c r="K85" s="189">
        <v>43998631.219999552</v>
      </c>
      <c r="L85" s="189">
        <v>56401903.039998919</v>
      </c>
      <c r="M85" s="189">
        <v>44988368.089999802</v>
      </c>
      <c r="N85" s="189">
        <v>49587534.129999265</v>
      </c>
      <c r="O85" s="189">
        <v>50357733.510000207</v>
      </c>
      <c r="P85" s="189">
        <v>46372777.37999998</v>
      </c>
      <c r="Q85" s="189">
        <v>53519691.930000037</v>
      </c>
      <c r="R85" s="189">
        <v>53279051.989999868</v>
      </c>
      <c r="S85" s="189">
        <v>48060454.779999763</v>
      </c>
      <c r="T85" s="190">
        <v>48256896.089999199</v>
      </c>
      <c r="U85" s="79"/>
      <c r="V85" s="78">
        <f t="shared" si="23"/>
        <v>174.14540486014118</v>
      </c>
      <c r="W85" s="79">
        <f t="shared" si="24"/>
        <v>174.41783736357502</v>
      </c>
      <c r="X85" s="79">
        <f t="shared" si="25"/>
        <v>175.73418248312584</v>
      </c>
      <c r="Y85" s="79">
        <f t="shared" si="26"/>
        <v>173.70989829458182</v>
      </c>
      <c r="Z85" s="79">
        <f t="shared" si="27"/>
        <v>172.73075046156802</v>
      </c>
      <c r="AA85" s="151">
        <f t="shared" si="31"/>
        <v>-5.6366841649595177E-3</v>
      </c>
      <c r="AB85" s="105">
        <f t="shared" si="30"/>
        <v>192.55595001115515</v>
      </c>
      <c r="AC85" s="79">
        <f t="shared" si="29"/>
        <v>177.8659531721818</v>
      </c>
      <c r="AD85" s="79">
        <f t="shared" si="29"/>
        <v>152.62252230439273</v>
      </c>
      <c r="AE85" s="79">
        <f t="shared" si="29"/>
        <v>196.22353086067179</v>
      </c>
      <c r="AF85" s="79">
        <f t="shared" si="29"/>
        <v>156.94912518359004</v>
      </c>
      <c r="AG85" s="79">
        <f t="shared" si="29"/>
        <v>173.96326954245723</v>
      </c>
      <c r="AH85" s="79">
        <f t="shared" si="29"/>
        <v>174.58106462494308</v>
      </c>
      <c r="AI85" s="79">
        <f t="shared" si="29"/>
        <v>160.5516572841147</v>
      </c>
      <c r="AJ85" s="79">
        <f t="shared" si="29"/>
        <v>186.04802767793217</v>
      </c>
      <c r="AK85" s="79">
        <f t="shared" si="29"/>
        <v>183.54365436819577</v>
      </c>
      <c r="AL85" s="79">
        <f t="shared" si="29"/>
        <v>166.35613853880659</v>
      </c>
      <c r="AM85" s="85">
        <f t="shared" si="29"/>
        <v>168.20930993495395</v>
      </c>
    </row>
    <row r="86" spans="1:39" ht="7.5" customHeight="1" thickBot="1" x14ac:dyDescent="0.3">
      <c r="C86" s="82"/>
      <c r="D86" s="68"/>
      <c r="E86" s="68"/>
      <c r="F86" s="68"/>
      <c r="G86" s="68"/>
      <c r="H86" s="11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5"/>
      <c r="U86" s="68"/>
      <c r="V86" s="78"/>
      <c r="W86" s="79"/>
      <c r="X86" s="79"/>
      <c r="Y86" s="79"/>
      <c r="Z86" s="79"/>
      <c r="AA86" s="68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6">
        <f>AVERAGE(I87:T87)</f>
        <v>53838824.241666235</v>
      </c>
      <c r="D87" s="102">
        <f>IF(I87=" "," ",IFERROR(AVERAGE($I87:$K87),0))</f>
        <v>54238005.509999283</v>
      </c>
      <c r="E87" s="102">
        <f>IF(L87=" "," ",IFERROR(AVERAGE($L87:$N87),0))</f>
        <v>54172600.119999327</v>
      </c>
      <c r="F87" s="102">
        <f>IF(O87=" "," ",IFERROR(AVERAGE($O87:$Q87),0))</f>
        <v>53116111.223333411</v>
      </c>
      <c r="G87" s="102">
        <f>IF(R87&lt;D241," ",IFERROR(AVERAGE($R87:$T87),0))</f>
        <v>53828580.11333295</v>
      </c>
      <c r="H87" s="123">
        <f>IFERROR((E87-D87)/D87,0)</f>
        <v>-1.2058959282324237E-3</v>
      </c>
      <c r="I87" s="102">
        <f t="shared" ref="I87" si="32">SUM(I54:I85)</f>
        <v>59947669.029999115</v>
      </c>
      <c r="J87" s="102">
        <f t="shared" ref="J87:T87" si="33">SUM(J54:J85)</f>
        <v>55739327.129999191</v>
      </c>
      <c r="K87" s="102">
        <f t="shared" si="33"/>
        <v>47027020.36999955</v>
      </c>
      <c r="L87" s="102">
        <f t="shared" si="33"/>
        <v>60794010.959998921</v>
      </c>
      <c r="M87" s="102">
        <f t="shared" si="33"/>
        <v>48026612.109999806</v>
      </c>
      <c r="N87" s="102">
        <f t="shared" si="33"/>
        <v>53697177.289999269</v>
      </c>
      <c r="O87" s="102">
        <f t="shared" si="33"/>
        <v>53314097.740000211</v>
      </c>
      <c r="P87" s="102">
        <f t="shared" si="33"/>
        <v>49325739.429999985</v>
      </c>
      <c r="Q87" s="102">
        <f t="shared" si="33"/>
        <v>56708496.500000037</v>
      </c>
      <c r="R87" s="102">
        <f t="shared" si="33"/>
        <v>57120659.219999872</v>
      </c>
      <c r="S87" s="102">
        <f t="shared" si="33"/>
        <v>52425750.229999766</v>
      </c>
      <c r="T87" s="102">
        <f t="shared" si="33"/>
        <v>51939330.889999203</v>
      </c>
      <c r="U87" s="76"/>
      <c r="V87" s="119">
        <f>AVERAGE(I87:T87)/V$14</f>
        <v>186.73638918715665</v>
      </c>
      <c r="W87" s="120">
        <f>IFERROR(AVERAGE($I87:$K87)/W$14,"")</f>
        <v>187.10653405516791</v>
      </c>
      <c r="X87" s="120">
        <f>IFERROR(AVERAGE($L87:$N87)/X$14,0)</f>
        <v>189.16643235101486</v>
      </c>
      <c r="Y87" s="120">
        <f>IFERROR(AVERAGE($O87:$Q87)/Y$14,0)</f>
        <v>184.22858881853179</v>
      </c>
      <c r="Z87" s="120">
        <f>IFERROR(AVERAGE($R87:$T87)/Z$14,0)</f>
        <v>186.4587154804407</v>
      </c>
      <c r="AA87" s="123">
        <f>IFERROR((Z87-Y87)/Y87,0)</f>
        <v>1.2105214919198148E-2</v>
      </c>
      <c r="AB87" s="120">
        <f t="shared" ref="AB87:AM87" si="34">SUM(AB54:AB85)</f>
        <v>205.81830645631678</v>
      </c>
      <c r="AC87" s="120">
        <f t="shared" si="34"/>
        <v>192.14891938196934</v>
      </c>
      <c r="AD87" s="120">
        <f t="shared" si="34"/>
        <v>163.12740342856196</v>
      </c>
      <c r="AE87" s="120">
        <f t="shared" si="34"/>
        <v>211.50377634055087</v>
      </c>
      <c r="AF87" s="120">
        <f t="shared" si="34"/>
        <v>167.5485259015563</v>
      </c>
      <c r="AG87" s="120">
        <f t="shared" si="34"/>
        <v>188.38074307304529</v>
      </c>
      <c r="AH87" s="120">
        <f t="shared" si="34"/>
        <v>184.83023945307562</v>
      </c>
      <c r="AI87" s="120">
        <f t="shared" si="34"/>
        <v>170.77539150515517</v>
      </c>
      <c r="AJ87" s="120">
        <f t="shared" si="34"/>
        <v>197.13312139773222</v>
      </c>
      <c r="AK87" s="120">
        <f t="shared" si="34"/>
        <v>196.77779805704793</v>
      </c>
      <c r="AL87" s="120">
        <f t="shared" si="34"/>
        <v>181.46614317707369</v>
      </c>
      <c r="AM87" s="122">
        <f t="shared" si="34"/>
        <v>181.0451917834931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6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16">
        <f>AVERAGE(I89:T89)</f>
        <v>107252027.58833306</v>
      </c>
      <c r="D89" s="102">
        <f>IF(I89=" "," ",IFERROR(AVERAGE($I89:$K89),0))</f>
        <v>102071351.88666607</v>
      </c>
      <c r="E89" s="102">
        <f>IF(L89=" "," ",IFERROR(AVERAGE($L89:$N89),0))</f>
        <v>110535452.2233329</v>
      </c>
      <c r="F89" s="102">
        <f>IF(O89=" "," ",IFERROR(AVERAGE($O89:$Q89),0))</f>
        <v>103901020.8766668</v>
      </c>
      <c r="G89" s="102">
        <f>IF(R89&lt;D243," ",IFERROR(AVERAGE($R89:$T89),0))</f>
        <v>112500285.36666644</v>
      </c>
      <c r="H89" s="123">
        <f>IFERROR((E89-D89)/D89,0)</f>
        <v>8.2923368606549405E-2</v>
      </c>
      <c r="I89" s="102">
        <f t="shared" ref="I89" si="35">+I87+I52</f>
        <v>103743849.38999918</v>
      </c>
      <c r="J89" s="102">
        <f t="shared" ref="J89:T89" si="36">+J87+J52</f>
        <v>106543322.74999936</v>
      </c>
      <c r="K89" s="102">
        <f t="shared" si="36"/>
        <v>95926883.519999683</v>
      </c>
      <c r="L89" s="102">
        <f t="shared" si="36"/>
        <v>132312763.19999908</v>
      </c>
      <c r="M89" s="102">
        <f t="shared" si="36"/>
        <v>93161730.490000024</v>
      </c>
      <c r="N89" s="102">
        <f t="shared" si="36"/>
        <v>106131862.9799996</v>
      </c>
      <c r="O89" s="102">
        <f t="shared" si="36"/>
        <v>110352492.37000029</v>
      </c>
      <c r="P89" s="102">
        <f t="shared" si="36"/>
        <v>97350202.269999981</v>
      </c>
      <c r="Q89" s="102">
        <f t="shared" si="36"/>
        <v>104000367.99000013</v>
      </c>
      <c r="R89" s="102">
        <f t="shared" si="36"/>
        <v>116233204.37</v>
      </c>
      <c r="S89" s="102">
        <f t="shared" si="36"/>
        <v>111549271.79999992</v>
      </c>
      <c r="T89" s="102">
        <f t="shared" si="36"/>
        <v>109718379.92999935</v>
      </c>
      <c r="U89" s="79"/>
      <c r="V89" s="119">
        <f>+V87+V52</f>
        <v>371.99654054382052</v>
      </c>
      <c r="W89" s="120">
        <f>+W87+W52</f>
        <v>352.11871635505804</v>
      </c>
      <c r="X89" s="120">
        <f>+X87+X52</f>
        <v>385.98105128933207</v>
      </c>
      <c r="Y89" s="120">
        <f>+Y87+Y52</f>
        <v>360.3716087653728</v>
      </c>
      <c r="Z89" s="120">
        <f>+Z87+Z52</f>
        <v>389.69370279666498</v>
      </c>
      <c r="AA89" s="123">
        <f>IFERROR((Z89-Y89)/Y89,0)</f>
        <v>8.136627114369302E-2</v>
      </c>
      <c r="AB89" s="120">
        <f t="shared" ref="AB89:AM89" si="37">+AB87+AB52</f>
        <v>356.18371376581172</v>
      </c>
      <c r="AC89" s="120">
        <f t="shared" si="37"/>
        <v>367.28438228237121</v>
      </c>
      <c r="AD89" s="120">
        <f t="shared" si="37"/>
        <v>332.75132688598637</v>
      </c>
      <c r="AE89" s="120">
        <f t="shared" si="37"/>
        <v>460.3191767239399</v>
      </c>
      <c r="AF89" s="120">
        <f t="shared" si="37"/>
        <v>325.00961296804735</v>
      </c>
      <c r="AG89" s="120">
        <f t="shared" si="37"/>
        <v>372.33240592746301</v>
      </c>
      <c r="AH89" s="120">
        <f t="shared" si="37"/>
        <v>382.57193600948619</v>
      </c>
      <c r="AI89" s="120">
        <f t="shared" si="37"/>
        <v>337.04550804268189</v>
      </c>
      <c r="AJ89" s="120">
        <f t="shared" si="37"/>
        <v>361.53166516029046</v>
      </c>
      <c r="AK89" s="120">
        <f t="shared" si="37"/>
        <v>400.41754295852286</v>
      </c>
      <c r="AL89" s="120">
        <f t="shared" si="37"/>
        <v>386.11590752541503</v>
      </c>
      <c r="AM89" s="122">
        <f t="shared" si="37"/>
        <v>382.44591904101048</v>
      </c>
    </row>
    <row r="90" spans="1:39" ht="9.7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151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</row>
    <row r="92" spans="1:39" ht="5.25" customHeight="1" thickBot="1" x14ac:dyDescent="0.3">
      <c r="B92" s="2"/>
    </row>
    <row r="93" spans="1:39" ht="30" x14ac:dyDescent="0.25">
      <c r="B93" s="47" t="s">
        <v>156</v>
      </c>
      <c r="C93" s="202"/>
      <c r="D93" s="196">
        <v>0</v>
      </c>
      <c r="E93" s="196">
        <v>0</v>
      </c>
      <c r="F93" s="196">
        <v>0</v>
      </c>
      <c r="G93" s="196"/>
      <c r="H93" s="154">
        <f>IFERROR((E93-D93)/D93,0)</f>
        <v>0</v>
      </c>
    </row>
    <row r="94" spans="1:39" ht="30.75" thickBot="1" x14ac:dyDescent="0.3">
      <c r="B94" s="50" t="s">
        <v>158</v>
      </c>
      <c r="C94" s="193"/>
      <c r="D94" s="194">
        <v>104118584</v>
      </c>
      <c r="E94" s="194">
        <v>77060904</v>
      </c>
      <c r="F94" s="194">
        <v>69023032</v>
      </c>
      <c r="G94" s="194"/>
      <c r="H94" s="127">
        <f>IFERROR((E94-D94)/D94,0)</f>
        <v>-0.2598736840293564</v>
      </c>
    </row>
    <row r="95" spans="1:39" ht="6.75" customHeight="1" thickBot="1" x14ac:dyDescent="0.3">
      <c r="B95" s="2"/>
      <c r="C95" s="68"/>
      <c r="D95" s="68"/>
      <c r="E95" s="68"/>
      <c r="F95" s="68"/>
      <c r="G95" s="68"/>
      <c r="H95" s="68"/>
    </row>
    <row r="96" spans="1:39" ht="40.5" customHeight="1" thickBot="1" x14ac:dyDescent="0.3">
      <c r="B96" s="94" t="s">
        <v>159</v>
      </c>
      <c r="C96" s="116">
        <f t="shared" ref="C96:G96" si="38">C89+C91</f>
        <v>107252027.58833306</v>
      </c>
      <c r="D96" s="102">
        <f t="shared" si="38"/>
        <v>102071351.88666607</v>
      </c>
      <c r="E96" s="102">
        <f t="shared" si="38"/>
        <v>110535452.2233329</v>
      </c>
      <c r="F96" s="102">
        <f t="shared" si="38"/>
        <v>103901020.8766668</v>
      </c>
      <c r="G96" s="102">
        <f t="shared" si="38"/>
        <v>112500285.36666644</v>
      </c>
      <c r="H96" s="125">
        <f>IFERROR((E96-D96)/D96,0)</f>
        <v>8.2923368606549405E-2</v>
      </c>
    </row>
  </sheetData>
  <mergeCells count="6">
    <mergeCell ref="V11:AM11"/>
    <mergeCell ref="C12:H12"/>
    <mergeCell ref="I12:T12"/>
    <mergeCell ref="V12:AA12"/>
    <mergeCell ref="AB12:AM12"/>
    <mergeCell ref="C11:T11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  <ignoredErrors>
    <ignoredError sqref="AA89" formula="1"/>
    <ignoredError sqref="A7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4B3-389A-4A82-B7DA-C79867B1C64F}">
  <dimension ref="A1:AM102"/>
  <sheetViews>
    <sheetView showGridLines="0" zoomScaleNormal="100" workbookViewId="0">
      <selection activeCell="C8" sqref="C8"/>
    </sheetView>
  </sheetViews>
  <sheetFormatPr defaultColWidth="9.28515625" defaultRowHeight="15" x14ac:dyDescent="0.25"/>
  <cols>
    <col min="1" max="1" width="4.5703125" style="1" bestFit="1" customWidth="1"/>
    <col min="2" max="2" width="42.7109375" style="1" bestFit="1" customWidth="1"/>
    <col min="3" max="3" width="18.7109375" style="1" customWidth="1"/>
    <col min="4" max="4" width="15.7109375" style="1" bestFit="1" customWidth="1"/>
    <col min="5" max="5" width="14.7109375" style="1" bestFit="1" customWidth="1"/>
    <col min="6" max="7" width="12.7109375" style="1" customWidth="1"/>
    <col min="8" max="11" width="14.28515625" style="1" customWidth="1"/>
    <col min="12" max="13" width="15.28515625" style="1" bestFit="1" customWidth="1"/>
    <col min="14" max="20" width="14.28515625" style="1" customWidth="1"/>
    <col min="21" max="21" width="2.42578125" style="1" customWidth="1"/>
    <col min="22" max="22" width="13.28515625" style="1" customWidth="1"/>
    <col min="23" max="24" width="12" style="1" bestFit="1" customWidth="1"/>
    <col min="25" max="25" width="10.7109375" style="1" bestFit="1" customWidth="1"/>
    <col min="26" max="26" width="8.5703125" style="1" bestFit="1" customWidth="1"/>
    <col min="27" max="27" width="15.7109375" style="1" customWidth="1"/>
    <col min="28" max="31" width="7.28515625" style="1" customWidth="1"/>
    <col min="32" max="32" width="8.42578125" style="1" customWidth="1"/>
    <col min="33" max="39" width="7.28515625" style="1" customWidth="1"/>
    <col min="40" max="16384" width="9.28515625" style="1"/>
  </cols>
  <sheetData>
    <row r="1" spans="1:39" x14ac:dyDescent="0.25">
      <c r="B1" s="2" t="s">
        <v>0</v>
      </c>
    </row>
    <row r="2" spans="1:39" x14ac:dyDescent="0.25">
      <c r="B2" s="2" t="s">
        <v>1</v>
      </c>
      <c r="C2" s="1" t="s">
        <v>2</v>
      </c>
    </row>
    <row r="4" spans="1:39" x14ac:dyDescent="0.25">
      <c r="B4" s="2" t="s">
        <v>3</v>
      </c>
      <c r="C4" s="60" t="s">
        <v>171</v>
      </c>
    </row>
    <row r="5" spans="1:39" x14ac:dyDescent="0.25">
      <c r="B5" s="2" t="s">
        <v>4</v>
      </c>
      <c r="C5" s="61">
        <v>45677</v>
      </c>
    </row>
    <row r="6" spans="1:39" x14ac:dyDescent="0.25">
      <c r="B6" s="2" t="s">
        <v>5</v>
      </c>
      <c r="C6" s="61">
        <v>45474</v>
      </c>
    </row>
    <row r="7" spans="1:39" x14ac:dyDescent="0.25">
      <c r="B7" s="2" t="s">
        <v>6</v>
      </c>
      <c r="C7" s="61">
        <f>'LRC Format'!B6</f>
        <v>45838</v>
      </c>
    </row>
    <row r="8" spans="1:39" x14ac:dyDescent="0.25">
      <c r="B8" s="2"/>
      <c r="C8" s="224"/>
    </row>
    <row r="10" spans="1:39" ht="15.75" thickBot="1" x14ac:dyDescent="0.3"/>
    <row r="11" spans="1:39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39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1" t="s">
        <v>164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39" ht="45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62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62" t="s">
        <v>17</v>
      </c>
      <c r="AB13" s="12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39" x14ac:dyDescent="0.25">
      <c r="A14" s="1">
        <v>1</v>
      </c>
      <c r="B14" s="13" t="s">
        <v>18</v>
      </c>
      <c r="C14" s="131"/>
      <c r="D14" s="132">
        <f>IFERROR(AVERAGE($I14:$K14),0)</f>
        <v>86621</v>
      </c>
      <c r="E14" s="132">
        <f>IFERROR(AVERAGE($L14:$N14),0)</f>
        <v>88179.333333333328</v>
      </c>
      <c r="F14" s="132">
        <f>IFERROR(AVERAGE($O14:$Q14),0)</f>
        <v>162226.66666666666</v>
      </c>
      <c r="G14" s="132">
        <f>IFERROR(AVERAGE($R14:$T14),0)</f>
        <v>163681.66666666666</v>
      </c>
      <c r="H14" s="155"/>
      <c r="I14" s="187">
        <v>86506</v>
      </c>
      <c r="J14" s="187">
        <v>86270</v>
      </c>
      <c r="K14" s="187">
        <v>87087</v>
      </c>
      <c r="L14" s="187">
        <v>87157</v>
      </c>
      <c r="M14" s="187">
        <v>87554</v>
      </c>
      <c r="N14" s="187">
        <v>89827</v>
      </c>
      <c r="O14" s="187">
        <v>161547</v>
      </c>
      <c r="P14" s="187">
        <v>162451</v>
      </c>
      <c r="Q14" s="187">
        <v>162682</v>
      </c>
      <c r="R14" s="187">
        <v>163703</v>
      </c>
      <c r="S14" s="187">
        <v>163657</v>
      </c>
      <c r="T14" s="188">
        <v>163685</v>
      </c>
      <c r="U14" s="147"/>
      <c r="V14" s="148">
        <f>AVERAGE(I14:T14)</f>
        <v>125177.16666666667</v>
      </c>
      <c r="W14" s="132">
        <f>IFERROR(AVERAGE($I14:$K14),0)</f>
        <v>86621</v>
      </c>
      <c r="X14" s="132">
        <f>IFERROR(AVERAGE($L14:$N14),0)</f>
        <v>88179.333333333328</v>
      </c>
      <c r="Y14" s="132">
        <f>IFERROR(AVERAGE($O14:$Q14),0)</f>
        <v>162226.66666666666</v>
      </c>
      <c r="Z14" s="132">
        <f>IFERROR(AVERAGE($R14:$T14),0)</f>
        <v>163681.66666666666</v>
      </c>
      <c r="AA14" s="155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46"/>
    </row>
    <row r="15" spans="1:39" ht="6" customHeight="1" x14ac:dyDescent="0.25">
      <c r="C15" s="134"/>
      <c r="D15" s="135"/>
      <c r="E15" s="135"/>
      <c r="F15" s="136"/>
      <c r="G15" s="136"/>
      <c r="H15" s="15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136"/>
      <c r="V15" s="134"/>
      <c r="W15" s="135"/>
      <c r="X15" s="135"/>
      <c r="Y15" s="136"/>
      <c r="Z15" s="136"/>
      <c r="AA15" s="156"/>
      <c r="AB15" s="15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49"/>
    </row>
    <row r="16" spans="1:39" x14ac:dyDescent="0.25">
      <c r="A16" s="19" t="s">
        <v>19</v>
      </c>
      <c r="B16" s="13" t="s">
        <v>20</v>
      </c>
      <c r="C16" s="134"/>
      <c r="D16" s="135"/>
      <c r="E16" s="135"/>
      <c r="F16" s="136"/>
      <c r="G16" s="136"/>
      <c r="H16" s="15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136"/>
      <c r="V16" s="134"/>
      <c r="W16" s="135"/>
      <c r="X16" s="135"/>
      <c r="Y16" s="136"/>
      <c r="Z16" s="136"/>
      <c r="AA16" s="156"/>
      <c r="AB16" s="150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49"/>
    </row>
    <row r="17" spans="1:39" x14ac:dyDescent="0.25">
      <c r="A17" s="1" t="s">
        <v>21</v>
      </c>
      <c r="B17" t="s">
        <v>22</v>
      </c>
      <c r="C17" s="75">
        <f>AVERAGE(I17:T17)</f>
        <v>17678275.809166666</v>
      </c>
      <c r="D17" s="76">
        <f>IF(I17=" "," ",IFERROR(AVERAGE($I17:$K17),0))</f>
        <v>16151019.049999999</v>
      </c>
      <c r="E17" s="76">
        <f>IF(L17=" "," ",IFERROR(AVERAGE($L17:$N17),0))</f>
        <v>10497699.409999998</v>
      </c>
      <c r="F17" s="76">
        <f>IF(O17=" "," ",IFERROR(AVERAGE($O17:$Q17),0))</f>
        <v>22661922.25</v>
      </c>
      <c r="G17" s="76">
        <f>IF(R17&lt;D171," ",IFERROR(AVERAGE($R17:$T17),0))</f>
        <v>21402462.526666667</v>
      </c>
      <c r="H17" s="157">
        <f>IFERROR((E17-D17)/D17,0)</f>
        <v>-0.35002866521911513</v>
      </c>
      <c r="I17" s="189">
        <v>12922833.510000002</v>
      </c>
      <c r="J17" s="189">
        <v>14265561.839999998</v>
      </c>
      <c r="K17" s="189">
        <v>21264661.799999997</v>
      </c>
      <c r="L17" s="189">
        <v>6061936.6299999999</v>
      </c>
      <c r="M17" s="189">
        <v>10297028.219999999</v>
      </c>
      <c r="N17" s="189">
        <v>15134133.379999999</v>
      </c>
      <c r="O17" s="189">
        <v>18103527.830000002</v>
      </c>
      <c r="P17" s="189">
        <v>26387798.849999998</v>
      </c>
      <c r="Q17" s="189">
        <v>23494440.07</v>
      </c>
      <c r="R17" s="189">
        <v>25800261.889999997</v>
      </c>
      <c r="S17" s="189">
        <v>18699689.059999999</v>
      </c>
      <c r="T17" s="190">
        <v>19707436.629999999</v>
      </c>
      <c r="U17" s="79"/>
      <c r="V17" s="78">
        <f>AVERAGE(I17:T17)/V$14</f>
        <v>141.22604209633545</v>
      </c>
      <c r="W17" s="79">
        <f>IFERROR(AVERAGE($I17:$K17)/W$14,"")</f>
        <v>186.45616016901212</v>
      </c>
      <c r="X17" s="79">
        <f>IFERROR(AVERAGE($L17:$N17)/X$14,0)</f>
        <v>119.04943044099524</v>
      </c>
      <c r="Y17" s="79">
        <f>IFERROR(AVERAGE($O17:$Q17)/Y$14,0)</f>
        <v>139.6929537889373</v>
      </c>
      <c r="Z17" s="79">
        <f>IFERROR(AVERAGE($R17:$T17)/Z$14,0)</f>
        <v>130.75662633770835</v>
      </c>
      <c r="AA17" s="157">
        <f t="shared" ref="AA17:AA50" si="0">IFERROR((Z17-Y17)/Y17,0)</f>
        <v>-6.3971211208912401E-2</v>
      </c>
      <c r="AB17" s="105">
        <f t="shared" ref="AB17:AM38" si="1">IFERROR(I17/I$14,0)</f>
        <v>149.38655711742541</v>
      </c>
      <c r="AC17" s="79">
        <f t="shared" si="1"/>
        <v>165.35947420887908</v>
      </c>
      <c r="AD17" s="79">
        <f t="shared" si="1"/>
        <v>244.17722277722274</v>
      </c>
      <c r="AE17" s="79">
        <f t="shared" si="1"/>
        <v>69.551919295065233</v>
      </c>
      <c r="AF17" s="79">
        <f t="shared" si="1"/>
        <v>117.6077417365283</v>
      </c>
      <c r="AG17" s="79">
        <f t="shared" si="1"/>
        <v>168.48089527647588</v>
      </c>
      <c r="AH17" s="79">
        <f t="shared" si="1"/>
        <v>112.06353463697873</v>
      </c>
      <c r="AI17" s="79">
        <f t="shared" si="1"/>
        <v>162.43543499270547</v>
      </c>
      <c r="AJ17" s="79">
        <f t="shared" si="1"/>
        <v>144.41941991123787</v>
      </c>
      <c r="AK17" s="79">
        <f t="shared" si="1"/>
        <v>157.60408721892694</v>
      </c>
      <c r="AL17" s="79">
        <f t="shared" si="1"/>
        <v>114.26146794820875</v>
      </c>
      <c r="AM17" s="85">
        <f t="shared" si="1"/>
        <v>120.39854983657635</v>
      </c>
    </row>
    <row r="18" spans="1:39" x14ac:dyDescent="0.25">
      <c r="A18" s="1" t="s">
        <v>23</v>
      </c>
      <c r="B18" t="s">
        <v>24</v>
      </c>
      <c r="C18" s="75">
        <f t="shared" ref="C18:C50" si="2">AVERAGE(I18:T18)</f>
        <v>17338416.538333334</v>
      </c>
      <c r="D18" s="76">
        <f t="shared" ref="D18:D50" si="3">IF(I18=" "," ",IFERROR(AVERAGE($I18:$K18),0))</f>
        <v>12098674.533333333</v>
      </c>
      <c r="E18" s="76">
        <f t="shared" ref="E18:E50" si="4">IF(L18=" "," ",IFERROR(AVERAGE($L18:$N18),0))</f>
        <v>14136328.596666666</v>
      </c>
      <c r="F18" s="76">
        <f t="shared" ref="F18:F50" si="5">IF(O18=" "," ",IFERROR(AVERAGE($O18:$Q18),0))</f>
        <v>20822396.113333333</v>
      </c>
      <c r="G18" s="76">
        <f t="shared" ref="G18:G50" si="6">IF(R18&lt;D172," ",IFERROR(AVERAGE($R18:$T18),0))</f>
        <v>22296266.91</v>
      </c>
      <c r="H18" s="157">
        <f t="shared" ref="H18:H50" si="7">IFERROR((E18-D18)/D18,0)</f>
        <v>0.16841961139787218</v>
      </c>
      <c r="I18" s="189">
        <v>12455995.51</v>
      </c>
      <c r="J18" s="189">
        <v>12748739.4</v>
      </c>
      <c r="K18" s="189">
        <v>11091288.689999999</v>
      </c>
      <c r="L18" s="189">
        <v>14179777.970000001</v>
      </c>
      <c r="M18" s="189">
        <v>12842494.17</v>
      </c>
      <c r="N18" s="189">
        <v>15386713.65</v>
      </c>
      <c r="O18" s="189">
        <v>17567829.539999999</v>
      </c>
      <c r="P18" s="189">
        <v>21016708.73</v>
      </c>
      <c r="Q18" s="189">
        <v>23882650.07</v>
      </c>
      <c r="R18" s="189">
        <v>24472802.390000001</v>
      </c>
      <c r="S18" s="189">
        <v>20354116.869999997</v>
      </c>
      <c r="T18" s="190">
        <v>22061881.469999999</v>
      </c>
      <c r="U18" s="79"/>
      <c r="V18" s="78">
        <f t="shared" ref="V18:V50" si="8">AVERAGE(I18:T18)/V$14</f>
        <v>138.51101602661828</v>
      </c>
      <c r="W18" s="79">
        <f t="shared" ref="W18:W50" si="9">IFERROR(AVERAGE($I18:$K18)/W$14,"")</f>
        <v>139.67368805870785</v>
      </c>
      <c r="X18" s="79">
        <f t="shared" ref="X18:X50" si="10">IFERROR(AVERAGE($L18:$N18)/X$14,0)</f>
        <v>160.31339841535055</v>
      </c>
      <c r="Y18" s="79">
        <f t="shared" ref="Y18:Y50" si="11">IFERROR(AVERAGE($O18:$Q18)/Y$14,0)</f>
        <v>128.35371977480071</v>
      </c>
      <c r="Z18" s="79">
        <f t="shared" ref="Z18:Z50" si="12">IFERROR(AVERAGE($R18:$T18)/Z$14,0)</f>
        <v>136.21725245140468</v>
      </c>
      <c r="AA18" s="157">
        <f t="shared" si="0"/>
        <v>6.1264548393304842E-2</v>
      </c>
      <c r="AB18" s="105">
        <f t="shared" si="1"/>
        <v>143.98996034957113</v>
      </c>
      <c r="AC18" s="79">
        <f t="shared" si="1"/>
        <v>147.77720412657933</v>
      </c>
      <c r="AD18" s="79">
        <f t="shared" si="1"/>
        <v>127.35871817837335</v>
      </c>
      <c r="AE18" s="79">
        <f t="shared" si="1"/>
        <v>162.69235942035638</v>
      </c>
      <c r="AF18" s="79">
        <f t="shared" si="1"/>
        <v>146.68083891084359</v>
      </c>
      <c r="AG18" s="79">
        <f t="shared" si="1"/>
        <v>171.29274772618479</v>
      </c>
      <c r="AH18" s="79">
        <f t="shared" si="1"/>
        <v>108.74748240450147</v>
      </c>
      <c r="AI18" s="79">
        <f t="shared" si="1"/>
        <v>129.37260300028933</v>
      </c>
      <c r="AJ18" s="79">
        <f t="shared" si="1"/>
        <v>146.80573185724296</v>
      </c>
      <c r="AK18" s="79">
        <f t="shared" si="1"/>
        <v>149.49513686371051</v>
      </c>
      <c r="AL18" s="79">
        <f t="shared" si="1"/>
        <v>124.37058524841588</v>
      </c>
      <c r="AM18" s="85">
        <f t="shared" si="1"/>
        <v>134.78254861471729</v>
      </c>
    </row>
    <row r="19" spans="1:39" x14ac:dyDescent="0.25">
      <c r="A19" s="1" t="s">
        <v>25</v>
      </c>
      <c r="B19" t="s">
        <v>26</v>
      </c>
      <c r="C19" s="75">
        <f t="shared" si="2"/>
        <v>35961.918333333335</v>
      </c>
      <c r="D19" s="76">
        <f t="shared" si="3"/>
        <v>34437.170000000006</v>
      </c>
      <c r="E19" s="76">
        <f t="shared" si="4"/>
        <v>30308.463333333333</v>
      </c>
      <c r="F19" s="76">
        <f t="shared" si="5"/>
        <v>16669.153333333332</v>
      </c>
      <c r="G19" s="76">
        <f t="shared" si="6"/>
        <v>62432.886666666665</v>
      </c>
      <c r="H19" s="157">
        <f t="shared" si="7"/>
        <v>-0.11989099762456298</v>
      </c>
      <c r="I19" s="189">
        <v>55344.5</v>
      </c>
      <c r="J19" s="189">
        <v>25640.240000000002</v>
      </c>
      <c r="K19" s="189">
        <v>22326.77</v>
      </c>
      <c r="L19" s="189">
        <v>63887.6</v>
      </c>
      <c r="M19" s="189">
        <v>-528.73</v>
      </c>
      <c r="N19" s="189">
        <v>27566.52</v>
      </c>
      <c r="O19" s="189">
        <v>1647.14</v>
      </c>
      <c r="P19" s="189">
        <v>18772.54</v>
      </c>
      <c r="Q19" s="189">
        <v>29587.78</v>
      </c>
      <c r="R19" s="189">
        <v>92888.49</v>
      </c>
      <c r="S19" s="189">
        <v>42691.85</v>
      </c>
      <c r="T19" s="190">
        <v>51718.32</v>
      </c>
      <c r="U19" s="79"/>
      <c r="V19" s="78">
        <f t="shared" si="8"/>
        <v>0.28728816357615805</v>
      </c>
      <c r="W19" s="79">
        <f t="shared" si="9"/>
        <v>0.39756144583876896</v>
      </c>
      <c r="X19" s="79">
        <f t="shared" si="10"/>
        <v>0.34371390877681091</v>
      </c>
      <c r="Y19" s="79">
        <f t="shared" si="11"/>
        <v>0.10275223966466672</v>
      </c>
      <c r="Z19" s="79">
        <f t="shared" si="12"/>
        <v>0.38142870816320296</v>
      </c>
      <c r="AA19" s="157">
        <f t="shared" si="0"/>
        <v>2.7121206253800456</v>
      </c>
      <c r="AB19" s="105">
        <f t="shared" si="1"/>
        <v>0.63977643169259935</v>
      </c>
      <c r="AC19" s="79">
        <f t="shared" si="1"/>
        <v>0.2972092268459488</v>
      </c>
      <c r="AD19" s="79">
        <f t="shared" si="1"/>
        <v>0.25637316706282226</v>
      </c>
      <c r="AE19" s="79">
        <f t="shared" si="1"/>
        <v>0.73301742831901051</v>
      </c>
      <c r="AF19" s="79">
        <f t="shared" si="1"/>
        <v>-6.0389017063754939E-3</v>
      </c>
      <c r="AG19" s="79">
        <f t="shared" si="1"/>
        <v>0.30688456700101308</v>
      </c>
      <c r="AH19" s="79">
        <f t="shared" si="1"/>
        <v>1.0196042018731392E-2</v>
      </c>
      <c r="AI19" s="79">
        <f t="shared" si="1"/>
        <v>0.11555816830921324</v>
      </c>
      <c r="AJ19" s="79">
        <f t="shared" si="1"/>
        <v>0.18187494621408637</v>
      </c>
      <c r="AK19" s="79">
        <f t="shared" si="1"/>
        <v>0.56742081696731284</v>
      </c>
      <c r="AL19" s="79">
        <f t="shared" si="1"/>
        <v>0.26086174132484402</v>
      </c>
      <c r="AM19" s="85">
        <f t="shared" si="1"/>
        <v>0.31596248892690226</v>
      </c>
    </row>
    <row r="20" spans="1:39" x14ac:dyDescent="0.25">
      <c r="A20" s="1" t="s">
        <v>27</v>
      </c>
      <c r="B20" t="s">
        <v>168</v>
      </c>
      <c r="C20" s="75">
        <f t="shared" si="2"/>
        <v>21.354166666666668</v>
      </c>
      <c r="D20" s="76">
        <f t="shared" si="3"/>
        <v>50.033333333333331</v>
      </c>
      <c r="E20" s="76">
        <f t="shared" si="4"/>
        <v>0</v>
      </c>
      <c r="F20" s="76">
        <f t="shared" si="5"/>
        <v>35.383333333333333</v>
      </c>
      <c r="G20" s="76">
        <f t="shared" si="6"/>
        <v>0</v>
      </c>
      <c r="H20" s="157">
        <f t="shared" si="7"/>
        <v>-1</v>
      </c>
      <c r="I20" s="189">
        <v>0</v>
      </c>
      <c r="J20" s="189">
        <v>0</v>
      </c>
      <c r="K20" s="189">
        <v>150.1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106.15</v>
      </c>
      <c r="R20" s="189">
        <v>0</v>
      </c>
      <c r="S20" s="189">
        <v>0</v>
      </c>
      <c r="T20" s="190">
        <v>0</v>
      </c>
      <c r="U20" s="79"/>
      <c r="V20" s="78">
        <f t="shared" si="8"/>
        <v>1.7059154824561988E-4</v>
      </c>
      <c r="W20" s="79">
        <f t="shared" si="9"/>
        <v>5.7761204942604369E-4</v>
      </c>
      <c r="X20" s="79">
        <f t="shared" si="10"/>
        <v>0</v>
      </c>
      <c r="Y20" s="79">
        <f t="shared" si="11"/>
        <v>2.1811046272704858E-4</v>
      </c>
      <c r="Z20" s="79">
        <f t="shared" si="12"/>
        <v>0</v>
      </c>
      <c r="AA20" s="157">
        <f t="shared" si="0"/>
        <v>-1</v>
      </c>
      <c r="AB20" s="105">
        <f t="shared" si="1"/>
        <v>0</v>
      </c>
      <c r="AC20" s="79">
        <f t="shared" si="1"/>
        <v>0</v>
      </c>
      <c r="AD20" s="79">
        <f t="shared" si="1"/>
        <v>1.7235637925293098E-3</v>
      </c>
      <c r="AE20" s="79">
        <f t="shared" si="1"/>
        <v>0</v>
      </c>
      <c r="AF20" s="79">
        <f t="shared" si="1"/>
        <v>0</v>
      </c>
      <c r="AG20" s="79">
        <f t="shared" si="1"/>
        <v>0</v>
      </c>
      <c r="AH20" s="79">
        <f t="shared" si="1"/>
        <v>0</v>
      </c>
      <c r="AI20" s="79">
        <f t="shared" si="1"/>
        <v>0</v>
      </c>
      <c r="AJ20" s="79">
        <f t="shared" si="1"/>
        <v>6.5249996926519227E-4</v>
      </c>
      <c r="AK20" s="79">
        <f t="shared" si="1"/>
        <v>0</v>
      </c>
      <c r="AL20" s="79">
        <f t="shared" si="1"/>
        <v>0</v>
      </c>
      <c r="AM20" s="85">
        <f t="shared" si="1"/>
        <v>0</v>
      </c>
    </row>
    <row r="21" spans="1:39" x14ac:dyDescent="0.25">
      <c r="A21" s="1" t="s">
        <v>28</v>
      </c>
      <c r="B21" t="s">
        <v>29</v>
      </c>
      <c r="C21" s="75">
        <f t="shared" si="2"/>
        <v>59346.733333333337</v>
      </c>
      <c r="D21" s="76">
        <f t="shared" si="3"/>
        <v>74706.559999999998</v>
      </c>
      <c r="E21" s="76">
        <f t="shared" si="4"/>
        <v>74108.186666666661</v>
      </c>
      <c r="F21" s="76">
        <f t="shared" si="5"/>
        <v>88572.186666666661</v>
      </c>
      <c r="G21" s="76">
        <f t="shared" si="6"/>
        <v>0</v>
      </c>
      <c r="H21" s="157">
        <f t="shared" si="7"/>
        <v>-8.0096491303218442E-3</v>
      </c>
      <c r="I21" s="189">
        <v>79013.11</v>
      </c>
      <c r="J21" s="189">
        <v>64371.11</v>
      </c>
      <c r="K21" s="189">
        <v>80735.460000000006</v>
      </c>
      <c r="L21" s="189">
        <v>67109.09</v>
      </c>
      <c r="M21" s="189">
        <v>61559.090000000004</v>
      </c>
      <c r="N21" s="189">
        <v>93656.38</v>
      </c>
      <c r="O21" s="189">
        <v>46125.09</v>
      </c>
      <c r="P21" s="189">
        <v>111746.93</v>
      </c>
      <c r="Q21" s="189">
        <v>107844.54</v>
      </c>
      <c r="R21" s="189">
        <v>0</v>
      </c>
      <c r="S21" s="189">
        <v>0</v>
      </c>
      <c r="T21" s="190">
        <v>0</v>
      </c>
      <c r="U21" s="79"/>
      <c r="V21" s="78">
        <f t="shared" si="8"/>
        <v>0.47410190623156778</v>
      </c>
      <c r="W21" s="79">
        <f t="shared" si="9"/>
        <v>0.86245321573290534</v>
      </c>
      <c r="X21" s="79">
        <f t="shared" si="10"/>
        <v>0.84042579894003888</v>
      </c>
      <c r="Y21" s="79">
        <f t="shared" si="11"/>
        <v>0.54597797320621355</v>
      </c>
      <c r="Z21" s="79">
        <f t="shared" si="12"/>
        <v>0</v>
      </c>
      <c r="AA21" s="157">
        <f t="shared" si="0"/>
        <v>-1</v>
      </c>
      <c r="AB21" s="105">
        <f t="shared" si="1"/>
        <v>0.91338300233509817</v>
      </c>
      <c r="AC21" s="79">
        <f t="shared" si="1"/>
        <v>0.74615868784050077</v>
      </c>
      <c r="AD21" s="79">
        <f t="shared" si="1"/>
        <v>0.92706672637707133</v>
      </c>
      <c r="AE21" s="79">
        <f t="shared" si="1"/>
        <v>0.76997934761407572</v>
      </c>
      <c r="AF21" s="79">
        <f t="shared" si="1"/>
        <v>0.70309854489800583</v>
      </c>
      <c r="AG21" s="79">
        <f t="shared" si="1"/>
        <v>1.0426306121767397</v>
      </c>
      <c r="AH21" s="79">
        <f t="shared" si="1"/>
        <v>0.28552117959479284</v>
      </c>
      <c r="AI21" s="79">
        <f t="shared" si="1"/>
        <v>0.68788083791420174</v>
      </c>
      <c r="AJ21" s="79">
        <f t="shared" si="1"/>
        <v>0.6629162415018256</v>
      </c>
      <c r="AK21" s="79">
        <f t="shared" si="1"/>
        <v>0</v>
      </c>
      <c r="AL21" s="79">
        <f t="shared" si="1"/>
        <v>0</v>
      </c>
      <c r="AM21" s="85">
        <f t="shared" si="1"/>
        <v>0</v>
      </c>
    </row>
    <row r="22" spans="1:39" x14ac:dyDescent="0.25">
      <c r="A22" s="1" t="s">
        <v>30</v>
      </c>
      <c r="B22" t="s">
        <v>31</v>
      </c>
      <c r="C22" s="75">
        <f t="shared" si="2"/>
        <v>38018.501666666671</v>
      </c>
      <c r="D22" s="76">
        <f t="shared" si="3"/>
        <v>25362.213333333333</v>
      </c>
      <c r="E22" s="76">
        <f t="shared" si="4"/>
        <v>27506.336666666666</v>
      </c>
      <c r="F22" s="76">
        <f t="shared" si="5"/>
        <v>41096.58666666667</v>
      </c>
      <c r="G22" s="76">
        <f t="shared" si="6"/>
        <v>58108.87</v>
      </c>
      <c r="H22" s="157">
        <f t="shared" si="7"/>
        <v>8.4540071686698207E-2</v>
      </c>
      <c r="I22" s="189">
        <v>32747.399999999998</v>
      </c>
      <c r="J22" s="189">
        <v>19006.7</v>
      </c>
      <c r="K22" s="189">
        <v>24332.54</v>
      </c>
      <c r="L22" s="189">
        <v>26957.78</v>
      </c>
      <c r="M22" s="189">
        <v>32065.31</v>
      </c>
      <c r="N22" s="189">
        <v>23495.919999999998</v>
      </c>
      <c r="O22" s="189">
        <v>22496.63</v>
      </c>
      <c r="P22" s="189">
        <v>33190.33</v>
      </c>
      <c r="Q22" s="189">
        <v>67602.8</v>
      </c>
      <c r="R22" s="189">
        <v>805.63000000000011</v>
      </c>
      <c r="S22" s="189">
        <v>128923.49</v>
      </c>
      <c r="T22" s="190">
        <v>44597.49</v>
      </c>
      <c r="U22" s="79"/>
      <c r="V22" s="78">
        <f t="shared" si="8"/>
        <v>0.30371754433383086</v>
      </c>
      <c r="W22" s="79">
        <f t="shared" si="9"/>
        <v>0.29279520362652628</v>
      </c>
      <c r="X22" s="79">
        <f t="shared" si="10"/>
        <v>0.3119363191677566</v>
      </c>
      <c r="Y22" s="79">
        <f t="shared" si="11"/>
        <v>0.25332818278951263</v>
      </c>
      <c r="Z22" s="79">
        <f t="shared" si="12"/>
        <v>0.35501147552668294</v>
      </c>
      <c r="AA22" s="157">
        <f t="shared" si="0"/>
        <v>0.40138957938863729</v>
      </c>
      <c r="AB22" s="105">
        <f t="shared" si="1"/>
        <v>0.37855640071208929</v>
      </c>
      <c r="AC22" s="79">
        <f t="shared" si="1"/>
        <v>0.22031644835980063</v>
      </c>
      <c r="AD22" s="79">
        <f t="shared" si="1"/>
        <v>0.27940496285323874</v>
      </c>
      <c r="AE22" s="79">
        <f t="shared" si="1"/>
        <v>0.30930137567837351</v>
      </c>
      <c r="AF22" s="79">
        <f t="shared" si="1"/>
        <v>0.36623466660575188</v>
      </c>
      <c r="AG22" s="79">
        <f t="shared" si="1"/>
        <v>0.26156857069700645</v>
      </c>
      <c r="AH22" s="79">
        <f t="shared" si="1"/>
        <v>0.1392574916278235</v>
      </c>
      <c r="AI22" s="79">
        <f t="shared" si="1"/>
        <v>0.20430979187570406</v>
      </c>
      <c r="AJ22" s="79">
        <f t="shared" si="1"/>
        <v>0.41555181273896313</v>
      </c>
      <c r="AK22" s="79">
        <f t="shared" si="1"/>
        <v>4.9212903856374049E-3</v>
      </c>
      <c r="AL22" s="79">
        <f t="shared" si="1"/>
        <v>0.78776642612292791</v>
      </c>
      <c r="AM22" s="85">
        <f t="shared" si="1"/>
        <v>0.27245923572715885</v>
      </c>
    </row>
    <row r="23" spans="1:39" x14ac:dyDescent="0.25">
      <c r="A23" s="1" t="s">
        <v>32</v>
      </c>
      <c r="B23" t="s">
        <v>33</v>
      </c>
      <c r="C23" s="75">
        <f t="shared" si="2"/>
        <v>168140.95916666667</v>
      </c>
      <c r="D23" s="76">
        <f t="shared" si="3"/>
        <v>212056.78333333335</v>
      </c>
      <c r="E23" s="76">
        <f t="shared" si="4"/>
        <v>164001.08333333334</v>
      </c>
      <c r="F23" s="76">
        <f t="shared" si="5"/>
        <v>296505.97000000003</v>
      </c>
      <c r="G23" s="76">
        <f t="shared" si="6"/>
        <v>0</v>
      </c>
      <c r="H23" s="157">
        <f t="shared" si="7"/>
        <v>-0.2266171317163713</v>
      </c>
      <c r="I23" s="189">
        <v>190064.91000000003</v>
      </c>
      <c r="J23" s="189">
        <v>244898.22000000003</v>
      </c>
      <c r="K23" s="189">
        <v>201207.21999999997</v>
      </c>
      <c r="L23" s="189">
        <v>108452.36</v>
      </c>
      <c r="M23" s="189">
        <v>197798.26</v>
      </c>
      <c r="N23" s="189">
        <v>185752.63</v>
      </c>
      <c r="O23" s="189">
        <v>163593.47999999998</v>
      </c>
      <c r="P23" s="189">
        <v>517762.01</v>
      </c>
      <c r="Q23" s="189">
        <v>208162.42</v>
      </c>
      <c r="R23" s="189">
        <v>0</v>
      </c>
      <c r="S23" s="189">
        <v>0</v>
      </c>
      <c r="T23" s="190">
        <v>0</v>
      </c>
      <c r="U23" s="79"/>
      <c r="V23" s="78">
        <f t="shared" si="8"/>
        <v>1.3432238773578249</v>
      </c>
      <c r="W23" s="79">
        <f t="shared" si="9"/>
        <v>2.4480989983183448</v>
      </c>
      <c r="X23" s="79">
        <f t="shared" si="10"/>
        <v>1.8598585080404331</v>
      </c>
      <c r="Y23" s="79">
        <f t="shared" si="11"/>
        <v>1.8277264526999264</v>
      </c>
      <c r="Z23" s="79">
        <f t="shared" si="12"/>
        <v>0</v>
      </c>
      <c r="AA23" s="157">
        <f t="shared" si="0"/>
        <v>-1</v>
      </c>
      <c r="AB23" s="105">
        <f t="shared" si="1"/>
        <v>2.1971297944651242</v>
      </c>
      <c r="AC23" s="79">
        <f t="shared" si="1"/>
        <v>2.8387413933001047</v>
      </c>
      <c r="AD23" s="79">
        <f t="shared" si="1"/>
        <v>2.31041625041625</v>
      </c>
      <c r="AE23" s="79">
        <f t="shared" si="1"/>
        <v>1.2443333295088175</v>
      </c>
      <c r="AF23" s="79">
        <f t="shared" si="1"/>
        <v>2.2591573200539097</v>
      </c>
      <c r="AG23" s="79">
        <f t="shared" si="1"/>
        <v>2.0678930611063491</v>
      </c>
      <c r="AH23" s="79">
        <f t="shared" si="1"/>
        <v>1.0126680161191479</v>
      </c>
      <c r="AI23" s="79">
        <f t="shared" si="1"/>
        <v>3.1871888138577171</v>
      </c>
      <c r="AJ23" s="79">
        <f t="shared" si="1"/>
        <v>1.2795663933317762</v>
      </c>
      <c r="AK23" s="79">
        <f t="shared" si="1"/>
        <v>0</v>
      </c>
      <c r="AL23" s="79">
        <f t="shared" si="1"/>
        <v>0</v>
      </c>
      <c r="AM23" s="85">
        <f t="shared" si="1"/>
        <v>0</v>
      </c>
    </row>
    <row r="24" spans="1:39" x14ac:dyDescent="0.25">
      <c r="A24" s="1" t="s">
        <v>34</v>
      </c>
      <c r="B24" t="s">
        <v>35</v>
      </c>
      <c r="C24" s="75">
        <f t="shared" si="2"/>
        <v>5493770.3925000001</v>
      </c>
      <c r="D24" s="76">
        <f t="shared" si="3"/>
        <v>3845099.3733333335</v>
      </c>
      <c r="E24" s="76">
        <f t="shared" si="4"/>
        <v>3895288.61</v>
      </c>
      <c r="F24" s="76">
        <f t="shared" si="5"/>
        <v>7401770.6733333329</v>
      </c>
      <c r="G24" s="76">
        <f t="shared" si="6"/>
        <v>6832922.913333334</v>
      </c>
      <c r="H24" s="157">
        <f t="shared" si="7"/>
        <v>1.3052780121819601E-2</v>
      </c>
      <c r="I24" s="189">
        <v>2224443.9099999997</v>
      </c>
      <c r="J24" s="189">
        <v>5405110.8300000001</v>
      </c>
      <c r="K24" s="189">
        <v>3905743.3800000004</v>
      </c>
      <c r="L24" s="189">
        <v>4033379.94</v>
      </c>
      <c r="M24" s="189">
        <v>3852523.2399999998</v>
      </c>
      <c r="N24" s="189">
        <v>3799962.6500000004</v>
      </c>
      <c r="O24" s="189">
        <v>4067133.52</v>
      </c>
      <c r="P24" s="189">
        <v>10628423.810000001</v>
      </c>
      <c r="Q24" s="189">
        <v>7509754.6900000004</v>
      </c>
      <c r="R24" s="189">
        <v>6734655.7700000005</v>
      </c>
      <c r="S24" s="189">
        <v>6947557.5700000003</v>
      </c>
      <c r="T24" s="190">
        <v>6816555.4000000004</v>
      </c>
      <c r="U24" s="79"/>
      <c r="V24" s="78">
        <f t="shared" si="8"/>
        <v>43.887959272391264</v>
      </c>
      <c r="W24" s="79">
        <f t="shared" si="9"/>
        <v>44.389921304687469</v>
      </c>
      <c r="X24" s="79">
        <f t="shared" si="10"/>
        <v>44.174620772819026</v>
      </c>
      <c r="Y24" s="79">
        <f t="shared" si="11"/>
        <v>45.626103435522317</v>
      </c>
      <c r="Z24" s="79">
        <f t="shared" si="12"/>
        <v>41.745193902799137</v>
      </c>
      <c r="AA24" s="157">
        <f t="shared" si="0"/>
        <v>-8.5058973712440422E-2</v>
      </c>
      <c r="AB24" s="105">
        <f t="shared" si="1"/>
        <v>25.714330913462646</v>
      </c>
      <c r="AC24" s="79">
        <f t="shared" si="1"/>
        <v>62.653423322128205</v>
      </c>
      <c r="AD24" s="79">
        <f t="shared" si="1"/>
        <v>44.848753315649873</v>
      </c>
      <c r="AE24" s="79">
        <f t="shared" si="1"/>
        <v>46.277177277786066</v>
      </c>
      <c r="AF24" s="79">
        <f t="shared" si="1"/>
        <v>44.001681705004906</v>
      </c>
      <c r="AG24" s="79">
        <f t="shared" si="1"/>
        <v>42.303123225756181</v>
      </c>
      <c r="AH24" s="79">
        <f t="shared" si="1"/>
        <v>25.176162479030872</v>
      </c>
      <c r="AI24" s="79">
        <f t="shared" si="1"/>
        <v>65.425413263076251</v>
      </c>
      <c r="AJ24" s="79">
        <f t="shared" si="1"/>
        <v>46.162173381197675</v>
      </c>
      <c r="AK24" s="79">
        <f t="shared" si="1"/>
        <v>41.139476796393474</v>
      </c>
      <c r="AL24" s="79">
        <f t="shared" si="1"/>
        <v>42.45194259946107</v>
      </c>
      <c r="AM24" s="85">
        <f t="shared" si="1"/>
        <v>41.644349818248465</v>
      </c>
    </row>
    <row r="25" spans="1:39" x14ac:dyDescent="0.25">
      <c r="A25" s="1" t="s">
        <v>36</v>
      </c>
      <c r="B25" t="s">
        <v>37</v>
      </c>
      <c r="C25" s="75">
        <f t="shared" si="2"/>
        <v>12720.834166666667</v>
      </c>
      <c r="D25" s="76">
        <f t="shared" si="3"/>
        <v>10552.456666666667</v>
      </c>
      <c r="E25" s="76">
        <f t="shared" si="4"/>
        <v>6359.873333333333</v>
      </c>
      <c r="F25" s="76">
        <f t="shared" si="5"/>
        <v>20327.009999999998</v>
      </c>
      <c r="G25" s="76">
        <f t="shared" si="6"/>
        <v>13643.996666666666</v>
      </c>
      <c r="H25" s="157">
        <f t="shared" si="7"/>
        <v>-0.39730874674680816</v>
      </c>
      <c r="I25" s="189">
        <v>12931.31</v>
      </c>
      <c r="J25" s="189">
        <v>5422.45</v>
      </c>
      <c r="K25" s="189">
        <v>13303.61</v>
      </c>
      <c r="L25" s="189">
        <v>10014.200000000001</v>
      </c>
      <c r="M25" s="189">
        <v>3759.56</v>
      </c>
      <c r="N25" s="189">
        <v>5305.86</v>
      </c>
      <c r="O25" s="189">
        <v>15391.23</v>
      </c>
      <c r="P25" s="189">
        <v>26510.17</v>
      </c>
      <c r="Q25" s="189">
        <v>19079.63</v>
      </c>
      <c r="R25" s="189">
        <v>14800.42</v>
      </c>
      <c r="S25" s="189">
        <v>15364.54</v>
      </c>
      <c r="T25" s="190">
        <v>10767.03</v>
      </c>
      <c r="U25" s="79"/>
      <c r="V25" s="78">
        <f t="shared" si="8"/>
        <v>0.10162264017798774</v>
      </c>
      <c r="W25" s="79">
        <f t="shared" si="9"/>
        <v>0.12182330689632614</v>
      </c>
      <c r="X25" s="79">
        <f t="shared" si="10"/>
        <v>7.212430728288563E-2</v>
      </c>
      <c r="Y25" s="79">
        <f t="shared" si="11"/>
        <v>0.12530005342319389</v>
      </c>
      <c r="Z25" s="79">
        <f t="shared" si="12"/>
        <v>8.3356902116913933E-2</v>
      </c>
      <c r="AA25" s="157">
        <f t="shared" si="0"/>
        <v>-0.33474168733687065</v>
      </c>
      <c r="AB25" s="105">
        <f t="shared" si="1"/>
        <v>0.14948454442466419</v>
      </c>
      <c r="AC25" s="79">
        <f t="shared" si="1"/>
        <v>6.2854410571461683E-2</v>
      </c>
      <c r="AD25" s="79">
        <f t="shared" si="1"/>
        <v>0.15276229517608828</v>
      </c>
      <c r="AE25" s="79">
        <f t="shared" si="1"/>
        <v>0.11489840173480043</v>
      </c>
      <c r="AF25" s="79">
        <f t="shared" si="1"/>
        <v>4.2939899947460995E-2</v>
      </c>
      <c r="AG25" s="79">
        <f t="shared" si="1"/>
        <v>5.9067540939806512E-2</v>
      </c>
      <c r="AH25" s="79">
        <f t="shared" si="1"/>
        <v>9.527400694534717E-2</v>
      </c>
      <c r="AI25" s="79">
        <f t="shared" si="1"/>
        <v>0.16318871536647972</v>
      </c>
      <c r="AJ25" s="79">
        <f t="shared" si="1"/>
        <v>0.11728175212992219</v>
      </c>
      <c r="AK25" s="79">
        <f t="shared" si="1"/>
        <v>9.0410194070969993E-2</v>
      </c>
      <c r="AL25" s="79">
        <f t="shared" si="1"/>
        <v>9.3882571475708346E-2</v>
      </c>
      <c r="AM25" s="85">
        <f t="shared" si="1"/>
        <v>6.5778965696306937E-2</v>
      </c>
    </row>
    <row r="26" spans="1:39" x14ac:dyDescent="0.25">
      <c r="A26" s="1" t="s">
        <v>38</v>
      </c>
      <c r="B26" t="s">
        <v>39</v>
      </c>
      <c r="C26" s="75">
        <f t="shared" si="2"/>
        <v>106290.91333333333</v>
      </c>
      <c r="D26" s="76">
        <f t="shared" si="3"/>
        <v>71023.429999999993</v>
      </c>
      <c r="E26" s="76">
        <f t="shared" si="4"/>
        <v>77280.819999999992</v>
      </c>
      <c r="F26" s="76">
        <f t="shared" si="5"/>
        <v>125330.68333333333</v>
      </c>
      <c r="G26" s="76">
        <f t="shared" si="6"/>
        <v>151528.72</v>
      </c>
      <c r="H26" s="157">
        <f t="shared" si="7"/>
        <v>8.8103179471901036E-2</v>
      </c>
      <c r="I26" s="189">
        <v>70629.239999999991</v>
      </c>
      <c r="J26" s="189">
        <v>68624.81</v>
      </c>
      <c r="K26" s="189">
        <v>73816.240000000005</v>
      </c>
      <c r="L26" s="189">
        <v>88096.639999999999</v>
      </c>
      <c r="M26" s="189">
        <v>71374.720000000001</v>
      </c>
      <c r="N26" s="189">
        <v>72371.099999999991</v>
      </c>
      <c r="O26" s="189">
        <v>95817.87000000001</v>
      </c>
      <c r="P26" s="189">
        <v>129860.71</v>
      </c>
      <c r="Q26" s="189">
        <v>150313.46999999997</v>
      </c>
      <c r="R26" s="189">
        <v>173152.81</v>
      </c>
      <c r="S26" s="189">
        <v>144988.76</v>
      </c>
      <c r="T26" s="190">
        <v>136444.59</v>
      </c>
      <c r="U26" s="79"/>
      <c r="V26" s="78">
        <f t="shared" si="8"/>
        <v>0.84912381517928581</v>
      </c>
      <c r="W26" s="79">
        <f t="shared" si="9"/>
        <v>0.81993315708661862</v>
      </c>
      <c r="X26" s="79">
        <f t="shared" si="10"/>
        <v>0.87640512894177769</v>
      </c>
      <c r="Y26" s="79">
        <f t="shared" si="11"/>
        <v>0.7725652379386867</v>
      </c>
      <c r="Z26" s="79">
        <f t="shared" si="12"/>
        <v>0.92575254813713614</v>
      </c>
      <c r="AA26" s="157">
        <f t="shared" si="0"/>
        <v>0.19828398001335765</v>
      </c>
      <c r="AB26" s="105">
        <f t="shared" si="1"/>
        <v>0.81646637227475538</v>
      </c>
      <c r="AC26" s="79">
        <f t="shared" si="1"/>
        <v>0.79546551524284226</v>
      </c>
      <c r="AD26" s="79">
        <f t="shared" si="1"/>
        <v>0.84761491382181042</v>
      </c>
      <c r="AE26" s="79">
        <f t="shared" si="1"/>
        <v>1.0107810043943688</v>
      </c>
      <c r="AF26" s="79">
        <f t="shared" si="1"/>
        <v>0.81520798592868404</v>
      </c>
      <c r="AG26" s="79">
        <f t="shared" si="1"/>
        <v>0.80567201398243282</v>
      </c>
      <c r="AH26" s="79">
        <f t="shared" si="1"/>
        <v>0.59312689186428724</v>
      </c>
      <c r="AI26" s="79">
        <f t="shared" si="1"/>
        <v>0.79938387575330416</v>
      </c>
      <c r="AJ26" s="79">
        <f t="shared" si="1"/>
        <v>0.92397112157460548</v>
      </c>
      <c r="AK26" s="79">
        <f t="shared" si="1"/>
        <v>1.0577253318509741</v>
      </c>
      <c r="AL26" s="79">
        <f t="shared" si="1"/>
        <v>0.88593069651771694</v>
      </c>
      <c r="AM26" s="85">
        <f t="shared" si="1"/>
        <v>0.83358029141338541</v>
      </c>
    </row>
    <row r="27" spans="1:39" x14ac:dyDescent="0.25">
      <c r="A27" s="1" t="s">
        <v>40</v>
      </c>
      <c r="B27" t="s">
        <v>41</v>
      </c>
      <c r="C27" s="75">
        <f t="shared" si="2"/>
        <v>84747.556666666671</v>
      </c>
      <c r="D27" s="76">
        <f t="shared" si="3"/>
        <v>52150.420000000006</v>
      </c>
      <c r="E27" s="76">
        <f t="shared" si="4"/>
        <v>51085.796666666669</v>
      </c>
      <c r="F27" s="76">
        <f t="shared" si="5"/>
        <v>116138.87333333334</v>
      </c>
      <c r="G27" s="76">
        <f t="shared" si="6"/>
        <v>119615.13666666666</v>
      </c>
      <c r="H27" s="157">
        <f t="shared" si="7"/>
        <v>-2.0414472852439858E-2</v>
      </c>
      <c r="I27" s="189">
        <v>29538.33</v>
      </c>
      <c r="J27" s="189">
        <v>72207.19</v>
      </c>
      <c r="K27" s="189">
        <v>54705.74</v>
      </c>
      <c r="L27" s="189">
        <v>49689.83</v>
      </c>
      <c r="M27" s="189">
        <v>56268.920000000006</v>
      </c>
      <c r="N27" s="189">
        <v>47298.64</v>
      </c>
      <c r="O27" s="189">
        <v>38568.33</v>
      </c>
      <c r="P27" s="189">
        <v>181682.7</v>
      </c>
      <c r="Q27" s="189">
        <v>128165.59</v>
      </c>
      <c r="R27" s="189">
        <v>119459</v>
      </c>
      <c r="S27" s="189">
        <v>115043.29</v>
      </c>
      <c r="T27" s="190">
        <v>124343.12000000001</v>
      </c>
      <c r="U27" s="79"/>
      <c r="V27" s="78">
        <f t="shared" si="8"/>
        <v>0.67702088905990576</v>
      </c>
      <c r="W27" s="79">
        <f t="shared" si="9"/>
        <v>0.60205285092529537</v>
      </c>
      <c r="X27" s="79">
        <f t="shared" si="10"/>
        <v>0.57933979239277533</v>
      </c>
      <c r="Y27" s="79">
        <f t="shared" si="11"/>
        <v>0.71590494780964908</v>
      </c>
      <c r="Z27" s="79">
        <f t="shared" si="12"/>
        <v>0.73077907320103042</v>
      </c>
      <c r="AA27" s="157">
        <f t="shared" si="0"/>
        <v>2.0776676340748229E-2</v>
      </c>
      <c r="AB27" s="105">
        <f t="shared" si="1"/>
        <v>0.34145989873534788</v>
      </c>
      <c r="AC27" s="79">
        <f t="shared" si="1"/>
        <v>0.83699072678799125</v>
      </c>
      <c r="AD27" s="79">
        <f t="shared" si="1"/>
        <v>0.62817343575964268</v>
      </c>
      <c r="AE27" s="79">
        <f t="shared" si="1"/>
        <v>0.57011863648358707</v>
      </c>
      <c r="AF27" s="79">
        <f t="shared" si="1"/>
        <v>0.64267674806405195</v>
      </c>
      <c r="AG27" s="79">
        <f t="shared" si="1"/>
        <v>0.52655259554476941</v>
      </c>
      <c r="AH27" s="79">
        <f t="shared" si="1"/>
        <v>0.23874370926108193</v>
      </c>
      <c r="AI27" s="79">
        <f t="shared" si="1"/>
        <v>1.1183846205932866</v>
      </c>
      <c r="AJ27" s="79">
        <f t="shared" si="1"/>
        <v>0.78782895464771763</v>
      </c>
      <c r="AK27" s="79">
        <f t="shared" si="1"/>
        <v>0.72973005992559692</v>
      </c>
      <c r="AL27" s="79">
        <f t="shared" si="1"/>
        <v>0.70295367750844751</v>
      </c>
      <c r="AM27" s="85">
        <f t="shared" si="1"/>
        <v>0.75964883770657066</v>
      </c>
    </row>
    <row r="28" spans="1:39" x14ac:dyDescent="0.25">
      <c r="A28" s="1" t="s">
        <v>42</v>
      </c>
      <c r="B28" t="s">
        <v>43</v>
      </c>
      <c r="C28" s="75">
        <f t="shared" si="2"/>
        <v>1044702.8366666668</v>
      </c>
      <c r="D28" s="76">
        <f t="shared" si="3"/>
        <v>669172.7566666666</v>
      </c>
      <c r="E28" s="76">
        <f t="shared" si="4"/>
        <v>717507.75</v>
      </c>
      <c r="F28" s="76">
        <f t="shared" si="5"/>
        <v>1044292.4866666667</v>
      </c>
      <c r="G28" s="76">
        <f t="shared" si="6"/>
        <v>1747838.3533333333</v>
      </c>
      <c r="H28" s="157">
        <f t="shared" si="7"/>
        <v>7.2230964054937452E-2</v>
      </c>
      <c r="I28" s="189">
        <v>784406.71</v>
      </c>
      <c r="J28" s="189">
        <v>707544.58999999985</v>
      </c>
      <c r="K28" s="189">
        <v>515566.97</v>
      </c>
      <c r="L28" s="189">
        <v>759140.15000000014</v>
      </c>
      <c r="M28" s="189">
        <v>620283.77</v>
      </c>
      <c r="N28" s="189">
        <v>773099.33</v>
      </c>
      <c r="O28" s="189">
        <v>889930.85</v>
      </c>
      <c r="P28" s="189">
        <v>1138892.01</v>
      </c>
      <c r="Q28" s="189">
        <v>1104054.6000000001</v>
      </c>
      <c r="R28" s="189">
        <v>2054595.3</v>
      </c>
      <c r="S28" s="189">
        <v>1673119.92</v>
      </c>
      <c r="T28" s="190">
        <v>1515799.84</v>
      </c>
      <c r="U28" s="79"/>
      <c r="V28" s="78">
        <f t="shared" si="8"/>
        <v>8.3457939214153818</v>
      </c>
      <c r="W28" s="79">
        <f t="shared" si="9"/>
        <v>7.725294751465194</v>
      </c>
      <c r="X28" s="79">
        <f t="shared" si="10"/>
        <v>8.1369151123846102</v>
      </c>
      <c r="Y28" s="79">
        <f t="shared" si="11"/>
        <v>6.4372430755321774</v>
      </c>
      <c r="Z28" s="79">
        <f t="shared" si="12"/>
        <v>10.678278080420329</v>
      </c>
      <c r="AA28" s="157">
        <f t="shared" si="0"/>
        <v>0.658827848370094</v>
      </c>
      <c r="AB28" s="105">
        <f t="shared" si="1"/>
        <v>9.0676566943333405</v>
      </c>
      <c r="AC28" s="79">
        <f t="shared" si="1"/>
        <v>8.2015137359452872</v>
      </c>
      <c r="AD28" s="79">
        <f t="shared" si="1"/>
        <v>5.9201369894473341</v>
      </c>
      <c r="AE28" s="79">
        <f t="shared" si="1"/>
        <v>8.7100307491079327</v>
      </c>
      <c r="AF28" s="79">
        <f t="shared" si="1"/>
        <v>7.0845851702949041</v>
      </c>
      <c r="AG28" s="79">
        <f t="shared" si="1"/>
        <v>8.6065362307546724</v>
      </c>
      <c r="AH28" s="79">
        <f t="shared" si="1"/>
        <v>5.5088045584257213</v>
      </c>
      <c r="AI28" s="79">
        <f t="shared" si="1"/>
        <v>7.0106802051080015</v>
      </c>
      <c r="AJ28" s="79">
        <f t="shared" si="1"/>
        <v>6.7865811829212825</v>
      </c>
      <c r="AK28" s="79">
        <f t="shared" si="1"/>
        <v>12.550749222677654</v>
      </c>
      <c r="AL28" s="79">
        <f t="shared" si="1"/>
        <v>10.223332457517857</v>
      </c>
      <c r="AM28" s="85">
        <f t="shared" si="1"/>
        <v>9.2604688273207696</v>
      </c>
    </row>
    <row r="29" spans="1:39" x14ac:dyDescent="0.25">
      <c r="A29" s="1" t="s">
        <v>44</v>
      </c>
      <c r="B29" t="s">
        <v>45</v>
      </c>
      <c r="C29" s="75">
        <f t="shared" si="2"/>
        <v>70218.633333333346</v>
      </c>
      <c r="D29" s="76">
        <f t="shared" si="3"/>
        <v>94766.793333333335</v>
      </c>
      <c r="E29" s="76">
        <f t="shared" si="4"/>
        <v>108733.96</v>
      </c>
      <c r="F29" s="76">
        <f t="shared" si="5"/>
        <v>11923.836666666664</v>
      </c>
      <c r="G29" s="76">
        <f t="shared" si="6"/>
        <v>65449.943333333329</v>
      </c>
      <c r="H29" s="157">
        <f t="shared" si="7"/>
        <v>0.14738460778701742</v>
      </c>
      <c r="I29" s="189">
        <v>102897.5</v>
      </c>
      <c r="J29" s="189">
        <v>88638.609999999986</v>
      </c>
      <c r="K29" s="189">
        <v>92764.27</v>
      </c>
      <c r="L29" s="189">
        <v>139474.63</v>
      </c>
      <c r="M29" s="189">
        <v>103870.93</v>
      </c>
      <c r="N29" s="189">
        <v>82856.320000000007</v>
      </c>
      <c r="O29" s="189">
        <v>16677.75</v>
      </c>
      <c r="P29" s="189">
        <v>10973.029999999999</v>
      </c>
      <c r="Q29" s="189">
        <v>8120.73</v>
      </c>
      <c r="R29" s="189">
        <v>83418.17</v>
      </c>
      <c r="S29" s="189">
        <v>76154.87</v>
      </c>
      <c r="T29" s="190">
        <v>36776.79</v>
      </c>
      <c r="U29" s="79"/>
      <c r="V29" s="78">
        <f t="shared" si="8"/>
        <v>0.56095400785286997</v>
      </c>
      <c r="W29" s="79">
        <f t="shared" si="9"/>
        <v>1.0940394746462558</v>
      </c>
      <c r="X29" s="79">
        <f t="shared" si="10"/>
        <v>1.2331002729286531</v>
      </c>
      <c r="Y29" s="79">
        <f t="shared" si="11"/>
        <v>7.3501089011259957E-2</v>
      </c>
      <c r="Z29" s="79">
        <f t="shared" si="12"/>
        <v>0.39986117361952572</v>
      </c>
      <c r="AA29" s="157">
        <f t="shared" si="0"/>
        <v>4.4402074717324149</v>
      </c>
      <c r="AB29" s="105">
        <f t="shared" si="1"/>
        <v>1.1894839664300743</v>
      </c>
      <c r="AC29" s="79">
        <f t="shared" si="1"/>
        <v>1.0274557783702327</v>
      </c>
      <c r="AD29" s="79">
        <f t="shared" si="1"/>
        <v>1.065190786225269</v>
      </c>
      <c r="AE29" s="79">
        <f t="shared" si="1"/>
        <v>1.6002688252234474</v>
      </c>
      <c r="AF29" s="79">
        <f t="shared" si="1"/>
        <v>1.1863641866733672</v>
      </c>
      <c r="AG29" s="79">
        <f t="shared" si="1"/>
        <v>0.92239883331292383</v>
      </c>
      <c r="AH29" s="79">
        <f t="shared" si="1"/>
        <v>0.1032377574328214</v>
      </c>
      <c r="AI29" s="79">
        <f t="shared" si="1"/>
        <v>6.7546706391465733E-2</v>
      </c>
      <c r="AJ29" s="79">
        <f t="shared" si="1"/>
        <v>4.9917815123984209E-2</v>
      </c>
      <c r="AK29" s="79">
        <f t="shared" si="1"/>
        <v>0.50957019724745423</v>
      </c>
      <c r="AL29" s="79">
        <f t="shared" si="1"/>
        <v>0.46533218866287418</v>
      </c>
      <c r="AM29" s="85">
        <f t="shared" si="1"/>
        <v>0.22468027003085195</v>
      </c>
    </row>
    <row r="30" spans="1:39" x14ac:dyDescent="0.25">
      <c r="A30" s="1" t="s">
        <v>46</v>
      </c>
      <c r="B30" t="s">
        <v>47</v>
      </c>
      <c r="C30" s="75">
        <f t="shared" si="2"/>
        <v>17890.862500000003</v>
      </c>
      <c r="D30" s="76">
        <f t="shared" si="3"/>
        <v>22633.103333333336</v>
      </c>
      <c r="E30" s="76">
        <f t="shared" si="4"/>
        <v>21564.11</v>
      </c>
      <c r="F30" s="76">
        <f t="shared" si="5"/>
        <v>15542.273333333336</v>
      </c>
      <c r="G30" s="76">
        <f t="shared" si="6"/>
        <v>11823.963333333333</v>
      </c>
      <c r="H30" s="157">
        <f t="shared" si="7"/>
        <v>-4.7231407800756832E-2</v>
      </c>
      <c r="I30" s="189">
        <v>25163.470000000005</v>
      </c>
      <c r="J30" s="189">
        <v>20537.620000000003</v>
      </c>
      <c r="K30" s="189">
        <v>22198.22</v>
      </c>
      <c r="L30" s="189">
        <v>26634.79</v>
      </c>
      <c r="M30" s="189">
        <v>24819.67</v>
      </c>
      <c r="N30" s="189">
        <v>13237.869999999999</v>
      </c>
      <c r="O30" s="189">
        <v>11906.65</v>
      </c>
      <c r="P30" s="189">
        <v>20397.760000000002</v>
      </c>
      <c r="Q30" s="189">
        <v>14322.41</v>
      </c>
      <c r="R30" s="189">
        <v>12122.380000000001</v>
      </c>
      <c r="S30" s="189">
        <v>10643.12</v>
      </c>
      <c r="T30" s="190">
        <v>12706.390000000001</v>
      </c>
      <c r="U30" s="79"/>
      <c r="V30" s="78">
        <f t="shared" si="8"/>
        <v>0.14292432858495227</v>
      </c>
      <c r="W30" s="79">
        <f t="shared" si="9"/>
        <v>0.26128887144379925</v>
      </c>
      <c r="X30" s="79">
        <f t="shared" si="10"/>
        <v>0.24454834466125852</v>
      </c>
      <c r="Y30" s="79">
        <f t="shared" si="11"/>
        <v>9.5805909427138999E-2</v>
      </c>
      <c r="Z30" s="79">
        <f t="shared" si="12"/>
        <v>7.2237554602938639E-2</v>
      </c>
      <c r="AA30" s="157">
        <f t="shared" si="0"/>
        <v>-0.24600105531198202</v>
      </c>
      <c r="AB30" s="105">
        <f t="shared" si="1"/>
        <v>0.290886990497769</v>
      </c>
      <c r="AC30" s="79">
        <f t="shared" si="1"/>
        <v>0.23806213052045905</v>
      </c>
      <c r="AD30" s="79">
        <f t="shared" si="1"/>
        <v>0.25489705696602249</v>
      </c>
      <c r="AE30" s="79">
        <f t="shared" si="1"/>
        <v>0.30559553449522125</v>
      </c>
      <c r="AF30" s="79">
        <f t="shared" si="1"/>
        <v>0.28347842474358681</v>
      </c>
      <c r="AG30" s="79">
        <f t="shared" si="1"/>
        <v>0.14737072372449261</v>
      </c>
      <c r="AH30" s="79">
        <f t="shared" si="1"/>
        <v>7.370393755377691E-2</v>
      </c>
      <c r="AI30" s="79">
        <f t="shared" si="1"/>
        <v>0.125562538857871</v>
      </c>
      <c r="AJ30" s="79">
        <f t="shared" si="1"/>
        <v>8.8039303672194827E-2</v>
      </c>
      <c r="AK30" s="79">
        <f t="shared" si="1"/>
        <v>7.4051055875579558E-2</v>
      </c>
      <c r="AL30" s="79">
        <f t="shared" si="1"/>
        <v>6.5033087493966038E-2</v>
      </c>
      <c r="AM30" s="85">
        <f t="shared" si="1"/>
        <v>7.762708861532823E-2</v>
      </c>
    </row>
    <row r="31" spans="1:39" x14ac:dyDescent="0.25">
      <c r="A31" s="1" t="s">
        <v>48</v>
      </c>
      <c r="B31" t="s">
        <v>49</v>
      </c>
      <c r="C31" s="75">
        <f t="shared" si="2"/>
        <v>0</v>
      </c>
      <c r="D31" s="76">
        <f t="shared" si="3"/>
        <v>0</v>
      </c>
      <c r="E31" s="76">
        <f t="shared" si="4"/>
        <v>0</v>
      </c>
      <c r="F31" s="76">
        <f t="shared" si="5"/>
        <v>0</v>
      </c>
      <c r="G31" s="76">
        <f t="shared" si="6"/>
        <v>0</v>
      </c>
      <c r="H31" s="157">
        <f t="shared" si="7"/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90">
        <v>0</v>
      </c>
      <c r="U31" s="79"/>
      <c r="V31" s="78">
        <f t="shared" si="8"/>
        <v>0</v>
      </c>
      <c r="W31" s="79">
        <f t="shared" si="9"/>
        <v>0</v>
      </c>
      <c r="X31" s="79">
        <f t="shared" si="10"/>
        <v>0</v>
      </c>
      <c r="Y31" s="79">
        <f t="shared" si="11"/>
        <v>0</v>
      </c>
      <c r="Z31" s="79">
        <f t="shared" si="12"/>
        <v>0</v>
      </c>
      <c r="AA31" s="157">
        <f t="shared" si="0"/>
        <v>0</v>
      </c>
      <c r="AB31" s="105">
        <f t="shared" si="1"/>
        <v>0</v>
      </c>
      <c r="AC31" s="79">
        <f t="shared" si="1"/>
        <v>0</v>
      </c>
      <c r="AD31" s="79">
        <f t="shared" si="1"/>
        <v>0</v>
      </c>
      <c r="AE31" s="79">
        <f t="shared" si="1"/>
        <v>0</v>
      </c>
      <c r="AF31" s="79">
        <f t="shared" si="1"/>
        <v>0</v>
      </c>
      <c r="AG31" s="79">
        <f t="shared" si="1"/>
        <v>0</v>
      </c>
      <c r="AH31" s="79">
        <f t="shared" si="1"/>
        <v>0</v>
      </c>
      <c r="AI31" s="79">
        <f t="shared" si="1"/>
        <v>0</v>
      </c>
      <c r="AJ31" s="79">
        <f t="shared" si="1"/>
        <v>0</v>
      </c>
      <c r="AK31" s="79">
        <f t="shared" si="1"/>
        <v>0</v>
      </c>
      <c r="AL31" s="79">
        <f t="shared" si="1"/>
        <v>0</v>
      </c>
      <c r="AM31" s="85">
        <f t="shared" si="1"/>
        <v>0</v>
      </c>
    </row>
    <row r="32" spans="1:39" x14ac:dyDescent="0.25">
      <c r="A32" s="1" t="s">
        <v>50</v>
      </c>
      <c r="B32" t="s">
        <v>51</v>
      </c>
      <c r="C32" s="75">
        <f t="shared" si="2"/>
        <v>0</v>
      </c>
      <c r="D32" s="76">
        <f t="shared" si="3"/>
        <v>0</v>
      </c>
      <c r="E32" s="76">
        <f t="shared" si="4"/>
        <v>0</v>
      </c>
      <c r="F32" s="76">
        <f t="shared" si="5"/>
        <v>0</v>
      </c>
      <c r="G32" s="76">
        <f t="shared" si="6"/>
        <v>0</v>
      </c>
      <c r="H32" s="157">
        <f t="shared" si="7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0">
        <v>0</v>
      </c>
      <c r="U32" s="79"/>
      <c r="V32" s="78">
        <f t="shared" si="8"/>
        <v>0</v>
      </c>
      <c r="W32" s="79">
        <f t="shared" si="9"/>
        <v>0</v>
      </c>
      <c r="X32" s="79">
        <f t="shared" si="10"/>
        <v>0</v>
      </c>
      <c r="Y32" s="79">
        <f t="shared" si="11"/>
        <v>0</v>
      </c>
      <c r="Z32" s="79">
        <f t="shared" si="12"/>
        <v>0</v>
      </c>
      <c r="AA32" s="157">
        <f t="shared" si="0"/>
        <v>0</v>
      </c>
      <c r="AB32" s="105">
        <f t="shared" si="1"/>
        <v>0</v>
      </c>
      <c r="AC32" s="79">
        <f t="shared" si="1"/>
        <v>0</v>
      </c>
      <c r="AD32" s="79">
        <f t="shared" si="1"/>
        <v>0</v>
      </c>
      <c r="AE32" s="79">
        <f t="shared" si="1"/>
        <v>0</v>
      </c>
      <c r="AF32" s="79">
        <f t="shared" si="1"/>
        <v>0</v>
      </c>
      <c r="AG32" s="79">
        <f t="shared" si="1"/>
        <v>0</v>
      </c>
      <c r="AH32" s="79">
        <f t="shared" si="1"/>
        <v>0</v>
      </c>
      <c r="AI32" s="79">
        <f t="shared" si="1"/>
        <v>0</v>
      </c>
      <c r="AJ32" s="79">
        <f t="shared" si="1"/>
        <v>0</v>
      </c>
      <c r="AK32" s="79">
        <f t="shared" si="1"/>
        <v>0</v>
      </c>
      <c r="AL32" s="79">
        <f t="shared" si="1"/>
        <v>0</v>
      </c>
      <c r="AM32" s="85">
        <f t="shared" si="1"/>
        <v>0</v>
      </c>
    </row>
    <row r="33" spans="1:39" x14ac:dyDescent="0.25">
      <c r="A33" s="1" t="s">
        <v>52</v>
      </c>
      <c r="B33" t="s">
        <v>53</v>
      </c>
      <c r="C33" s="75">
        <f t="shared" si="2"/>
        <v>158070.19666666668</v>
      </c>
      <c r="D33" s="76">
        <f t="shared" si="3"/>
        <v>35063.93</v>
      </c>
      <c r="E33" s="76">
        <f t="shared" si="4"/>
        <v>84062.313333333339</v>
      </c>
      <c r="F33" s="76">
        <f t="shared" si="5"/>
        <v>237701.46333333335</v>
      </c>
      <c r="G33" s="76">
        <f t="shared" si="6"/>
        <v>275453.08</v>
      </c>
      <c r="H33" s="157">
        <f t="shared" si="7"/>
        <v>1.3974013561324512</v>
      </c>
      <c r="I33" s="189">
        <v>38689.97</v>
      </c>
      <c r="J33" s="189">
        <v>36142.29</v>
      </c>
      <c r="K33" s="189">
        <v>30359.530000000002</v>
      </c>
      <c r="L33" s="189">
        <v>110381.45999999999</v>
      </c>
      <c r="M33" s="189">
        <v>64475.91</v>
      </c>
      <c r="N33" s="189">
        <v>77329.570000000007</v>
      </c>
      <c r="O33" s="189">
        <v>219897.59</v>
      </c>
      <c r="P33" s="189">
        <v>254129.19</v>
      </c>
      <c r="Q33" s="189">
        <v>239077.61</v>
      </c>
      <c r="R33" s="189">
        <v>404119.29</v>
      </c>
      <c r="S33" s="189">
        <v>224009.71999999997</v>
      </c>
      <c r="T33" s="190">
        <v>198230.23</v>
      </c>
      <c r="U33" s="79"/>
      <c r="V33" s="78">
        <f t="shared" si="8"/>
        <v>1.2627718047620506</v>
      </c>
      <c r="W33" s="79">
        <f t="shared" si="9"/>
        <v>0.40479710462820795</v>
      </c>
      <c r="X33" s="79">
        <f t="shared" si="10"/>
        <v>0.95331082869001815</v>
      </c>
      <c r="Y33" s="79">
        <f t="shared" si="11"/>
        <v>1.4652428495109724</v>
      </c>
      <c r="Z33" s="79">
        <f t="shared" si="12"/>
        <v>1.6828584752924887</v>
      </c>
      <c r="AA33" s="157">
        <f t="shared" si="0"/>
        <v>0.14851846972271246</v>
      </c>
      <c r="AB33" s="105">
        <f t="shared" si="1"/>
        <v>0.44725186692252561</v>
      </c>
      <c r="AC33" s="79">
        <f t="shared" si="1"/>
        <v>0.41894389706734669</v>
      </c>
      <c r="AD33" s="79">
        <f t="shared" si="1"/>
        <v>0.3486115034390897</v>
      </c>
      <c r="AE33" s="79">
        <f t="shared" si="1"/>
        <v>1.2664669504457473</v>
      </c>
      <c r="AF33" s="79">
        <f t="shared" si="1"/>
        <v>0.73641307079059781</v>
      </c>
      <c r="AG33" s="79">
        <f t="shared" si="1"/>
        <v>0.86087223217963427</v>
      </c>
      <c r="AH33" s="79">
        <f t="shared" si="1"/>
        <v>1.361198846156227</v>
      </c>
      <c r="AI33" s="79">
        <f t="shared" si="1"/>
        <v>1.5643436482385458</v>
      </c>
      <c r="AJ33" s="79">
        <f t="shared" si="1"/>
        <v>1.4696008777861103</v>
      </c>
      <c r="AK33" s="79">
        <f t="shared" si="1"/>
        <v>2.468612609420719</v>
      </c>
      <c r="AL33" s="79">
        <f t="shared" si="1"/>
        <v>1.3687756710681485</v>
      </c>
      <c r="AM33" s="85">
        <f t="shared" si="1"/>
        <v>1.211047011027278</v>
      </c>
    </row>
    <row r="34" spans="1:39" x14ac:dyDescent="0.25">
      <c r="A34" s="1" t="s">
        <v>54</v>
      </c>
      <c r="B34" t="s">
        <v>55</v>
      </c>
      <c r="C34" s="75">
        <f t="shared" si="2"/>
        <v>1548397.7308333332</v>
      </c>
      <c r="D34" s="76">
        <f t="shared" si="3"/>
        <v>1479278.8233333332</v>
      </c>
      <c r="E34" s="76">
        <f t="shared" si="4"/>
        <v>1642728.8666666665</v>
      </c>
      <c r="F34" s="76">
        <f t="shared" si="5"/>
        <v>1546142.5433333332</v>
      </c>
      <c r="G34" s="76">
        <f t="shared" si="6"/>
        <v>1525440.6900000002</v>
      </c>
      <c r="H34" s="157">
        <f t="shared" si="7"/>
        <v>0.11049305969582059</v>
      </c>
      <c r="I34" s="189">
        <v>2519142.0999999996</v>
      </c>
      <c r="J34" s="189">
        <v>1055762.31</v>
      </c>
      <c r="K34" s="189">
        <v>862932.06</v>
      </c>
      <c r="L34" s="189">
        <v>2868528.23</v>
      </c>
      <c r="M34" s="189">
        <v>1090168.49</v>
      </c>
      <c r="N34" s="189">
        <v>969489.88</v>
      </c>
      <c r="O34" s="189">
        <v>1096401.8899999999</v>
      </c>
      <c r="P34" s="189">
        <v>1903827.3800000001</v>
      </c>
      <c r="Q34" s="189">
        <v>1638198.36</v>
      </c>
      <c r="R34" s="189">
        <v>1506359.84</v>
      </c>
      <c r="S34" s="189">
        <v>1324508.5999999999</v>
      </c>
      <c r="T34" s="190">
        <v>1745453.63</v>
      </c>
      <c r="U34" s="79"/>
      <c r="V34" s="78">
        <f t="shared" si="8"/>
        <v>12.369649929499921</v>
      </c>
      <c r="W34" s="79">
        <f t="shared" si="9"/>
        <v>17.077600389435972</v>
      </c>
      <c r="X34" s="79">
        <f t="shared" si="10"/>
        <v>18.629409007401581</v>
      </c>
      <c r="Y34" s="79">
        <f t="shared" si="11"/>
        <v>9.5307545615188616</v>
      </c>
      <c r="Z34" s="79">
        <f t="shared" si="12"/>
        <v>9.3195574132716974</v>
      </c>
      <c r="AA34" s="157">
        <f t="shared" si="0"/>
        <v>-2.2159541186790033E-2</v>
      </c>
      <c r="AB34" s="105">
        <f t="shared" si="1"/>
        <v>29.12101010334543</v>
      </c>
      <c r="AC34" s="79">
        <f t="shared" si="1"/>
        <v>12.237884664425641</v>
      </c>
      <c r="AD34" s="79">
        <f t="shared" si="1"/>
        <v>9.9088504598849436</v>
      </c>
      <c r="AE34" s="79">
        <f t="shared" si="1"/>
        <v>32.912195578094703</v>
      </c>
      <c r="AF34" s="79">
        <f t="shared" si="1"/>
        <v>12.451384174338124</v>
      </c>
      <c r="AG34" s="79">
        <f t="shared" si="1"/>
        <v>10.792856045509701</v>
      </c>
      <c r="AH34" s="79">
        <f t="shared" si="1"/>
        <v>6.7868910595678029</v>
      </c>
      <c r="AI34" s="79">
        <f t="shared" si="1"/>
        <v>11.719394648232392</v>
      </c>
      <c r="AJ34" s="79">
        <f t="shared" si="1"/>
        <v>10.069942341500598</v>
      </c>
      <c r="AK34" s="79">
        <f t="shared" si="1"/>
        <v>9.2017851841444571</v>
      </c>
      <c r="AL34" s="79">
        <f t="shared" si="1"/>
        <v>8.0931985799568604</v>
      </c>
      <c r="AM34" s="85">
        <f t="shared" si="1"/>
        <v>10.663491645538686</v>
      </c>
    </row>
    <row r="35" spans="1:39" x14ac:dyDescent="0.25">
      <c r="A35" s="1" t="s">
        <v>56</v>
      </c>
      <c r="B35" t="s">
        <v>57</v>
      </c>
      <c r="C35" s="75">
        <f t="shared" si="2"/>
        <v>110701.25083333334</v>
      </c>
      <c r="D35" s="76">
        <f t="shared" si="3"/>
        <v>26656.553333333333</v>
      </c>
      <c r="E35" s="76">
        <f t="shared" si="4"/>
        <v>29471.606666666663</v>
      </c>
      <c r="F35" s="76">
        <f t="shared" si="5"/>
        <v>38953.496666666666</v>
      </c>
      <c r="G35" s="76">
        <f t="shared" si="6"/>
        <v>347723.34666666668</v>
      </c>
      <c r="H35" s="157">
        <f t="shared" si="7"/>
        <v>0.10560455052578677</v>
      </c>
      <c r="I35" s="189">
        <v>21567.53</v>
      </c>
      <c r="J35" s="189">
        <v>32142.13</v>
      </c>
      <c r="K35" s="189">
        <v>26260</v>
      </c>
      <c r="L35" s="189">
        <v>32507.599999999999</v>
      </c>
      <c r="M35" s="189">
        <v>30252.3</v>
      </c>
      <c r="N35" s="189">
        <v>25654.920000000002</v>
      </c>
      <c r="O35" s="189">
        <v>35797.86</v>
      </c>
      <c r="P35" s="189">
        <v>37127.99</v>
      </c>
      <c r="Q35" s="189">
        <v>43934.64</v>
      </c>
      <c r="R35" s="189">
        <v>369093.82</v>
      </c>
      <c r="S35" s="189">
        <v>326189.52</v>
      </c>
      <c r="T35" s="190">
        <v>347886.69999999995</v>
      </c>
      <c r="U35" s="79"/>
      <c r="V35" s="78">
        <f t="shared" si="8"/>
        <v>0.88435657860925121</v>
      </c>
      <c r="W35" s="79">
        <f t="shared" si="9"/>
        <v>0.30773776951701476</v>
      </c>
      <c r="X35" s="79">
        <f t="shared" si="10"/>
        <v>0.33422351420211838</v>
      </c>
      <c r="Y35" s="79">
        <f t="shared" si="11"/>
        <v>0.24011771595298759</v>
      </c>
      <c r="Z35" s="79">
        <f t="shared" si="12"/>
        <v>2.1243878666924623</v>
      </c>
      <c r="AA35" s="157">
        <f t="shared" si="0"/>
        <v>7.8472766711990296</v>
      </c>
      <c r="AB35" s="105">
        <f t="shared" si="1"/>
        <v>0.24931831318058861</v>
      </c>
      <c r="AC35" s="79">
        <f t="shared" si="1"/>
        <v>0.37257598238089717</v>
      </c>
      <c r="AD35" s="79">
        <f t="shared" si="1"/>
        <v>0.30153754291685325</v>
      </c>
      <c r="AE35" s="79">
        <f t="shared" si="1"/>
        <v>0.37297750037289029</v>
      </c>
      <c r="AF35" s="79">
        <f t="shared" si="1"/>
        <v>0.34552733170386274</v>
      </c>
      <c r="AG35" s="79">
        <f t="shared" si="1"/>
        <v>0.28560366036937673</v>
      </c>
      <c r="AH35" s="79">
        <f t="shared" si="1"/>
        <v>0.22159408716967818</v>
      </c>
      <c r="AI35" s="79">
        <f t="shared" si="1"/>
        <v>0.2285488547315806</v>
      </c>
      <c r="AJ35" s="79">
        <f t="shared" si="1"/>
        <v>0.27006454309634748</v>
      </c>
      <c r="AK35" s="79">
        <f t="shared" si="1"/>
        <v>2.2546551987440671</v>
      </c>
      <c r="AL35" s="79">
        <f t="shared" si="1"/>
        <v>1.9931290442816378</v>
      </c>
      <c r="AM35" s="85">
        <f t="shared" si="1"/>
        <v>2.1253425787335427</v>
      </c>
    </row>
    <row r="36" spans="1:39" x14ac:dyDescent="0.25">
      <c r="A36" s="1" t="s">
        <v>58</v>
      </c>
      <c r="B36" t="s">
        <v>59</v>
      </c>
      <c r="C36" s="75">
        <f t="shared" si="2"/>
        <v>0</v>
      </c>
      <c r="D36" s="76">
        <f t="shared" si="3"/>
        <v>0</v>
      </c>
      <c r="E36" s="76">
        <f t="shared" si="4"/>
        <v>0</v>
      </c>
      <c r="F36" s="76">
        <f t="shared" si="5"/>
        <v>0</v>
      </c>
      <c r="G36" s="76">
        <f t="shared" si="6"/>
        <v>0</v>
      </c>
      <c r="H36" s="157">
        <f t="shared" si="7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90">
        <v>0</v>
      </c>
      <c r="U36" s="79"/>
      <c r="V36" s="78">
        <f t="shared" si="8"/>
        <v>0</v>
      </c>
      <c r="W36" s="79">
        <f t="shared" si="9"/>
        <v>0</v>
      </c>
      <c r="X36" s="79">
        <f t="shared" si="10"/>
        <v>0</v>
      </c>
      <c r="Y36" s="79">
        <f t="shared" si="11"/>
        <v>0</v>
      </c>
      <c r="Z36" s="79">
        <f t="shared" si="12"/>
        <v>0</v>
      </c>
      <c r="AA36" s="157">
        <f t="shared" si="0"/>
        <v>0</v>
      </c>
      <c r="AB36" s="105">
        <f t="shared" si="1"/>
        <v>0</v>
      </c>
      <c r="AC36" s="79">
        <f t="shared" si="1"/>
        <v>0</v>
      </c>
      <c r="AD36" s="79">
        <f t="shared" si="1"/>
        <v>0</v>
      </c>
      <c r="AE36" s="79">
        <f t="shared" si="1"/>
        <v>0</v>
      </c>
      <c r="AF36" s="79">
        <f t="shared" si="1"/>
        <v>0</v>
      </c>
      <c r="AG36" s="79">
        <f t="shared" si="1"/>
        <v>0</v>
      </c>
      <c r="AH36" s="79">
        <f t="shared" si="1"/>
        <v>0</v>
      </c>
      <c r="AI36" s="79">
        <f t="shared" si="1"/>
        <v>0</v>
      </c>
      <c r="AJ36" s="79">
        <f t="shared" si="1"/>
        <v>0</v>
      </c>
      <c r="AK36" s="79">
        <f t="shared" si="1"/>
        <v>0</v>
      </c>
      <c r="AL36" s="79">
        <f t="shared" si="1"/>
        <v>0</v>
      </c>
      <c r="AM36" s="85">
        <f t="shared" si="1"/>
        <v>0</v>
      </c>
    </row>
    <row r="37" spans="1:39" x14ac:dyDescent="0.25">
      <c r="A37" s="1" t="s">
        <v>60</v>
      </c>
      <c r="B37" t="s">
        <v>61</v>
      </c>
      <c r="C37" s="75">
        <f t="shared" si="2"/>
        <v>194.54</v>
      </c>
      <c r="D37" s="76">
        <f t="shared" si="3"/>
        <v>92.75333333333333</v>
      </c>
      <c r="E37" s="76">
        <f t="shared" si="4"/>
        <v>242.41666666666666</v>
      </c>
      <c r="F37" s="76">
        <f t="shared" si="5"/>
        <v>442.98999999999995</v>
      </c>
      <c r="G37" s="76">
        <f t="shared" si="6"/>
        <v>0</v>
      </c>
      <c r="H37" s="157">
        <f t="shared" si="7"/>
        <v>1.6135628548839216</v>
      </c>
      <c r="I37" s="189">
        <v>278.26</v>
      </c>
      <c r="J37" s="189">
        <v>0</v>
      </c>
      <c r="K37" s="189">
        <v>0</v>
      </c>
      <c r="L37" s="189">
        <v>343.36</v>
      </c>
      <c r="M37" s="189">
        <v>0</v>
      </c>
      <c r="N37" s="189">
        <v>383.89</v>
      </c>
      <c r="O37" s="189">
        <v>269.04000000000002</v>
      </c>
      <c r="P37" s="189">
        <v>785.05</v>
      </c>
      <c r="Q37" s="189">
        <v>274.88</v>
      </c>
      <c r="R37" s="189">
        <v>0</v>
      </c>
      <c r="S37" s="189">
        <v>0</v>
      </c>
      <c r="T37" s="190">
        <v>0</v>
      </c>
      <c r="U37" s="79"/>
      <c r="V37" s="78">
        <f t="shared" si="8"/>
        <v>1.554117297749989E-3</v>
      </c>
      <c r="W37" s="79">
        <f t="shared" si="9"/>
        <v>1.0707949958247229E-3</v>
      </c>
      <c r="X37" s="79">
        <f t="shared" si="10"/>
        <v>2.7491324497803719E-3</v>
      </c>
      <c r="Y37" s="79">
        <f t="shared" si="11"/>
        <v>2.7306854606723103E-3</v>
      </c>
      <c r="Z37" s="79">
        <f t="shared" si="12"/>
        <v>0</v>
      </c>
      <c r="AA37" s="157">
        <f t="shared" si="0"/>
        <v>-1</v>
      </c>
      <c r="AB37" s="105">
        <f t="shared" si="1"/>
        <v>3.2166554921045937E-3</v>
      </c>
      <c r="AC37" s="79">
        <f t="shared" si="1"/>
        <v>0</v>
      </c>
      <c r="AD37" s="79">
        <f t="shared" si="1"/>
        <v>0</v>
      </c>
      <c r="AE37" s="79">
        <f t="shared" si="1"/>
        <v>3.939557350528357E-3</v>
      </c>
      <c r="AF37" s="79">
        <f t="shared" si="1"/>
        <v>0</v>
      </c>
      <c r="AG37" s="79">
        <f t="shared" si="1"/>
        <v>4.273659367450766E-3</v>
      </c>
      <c r="AH37" s="79">
        <f t="shared" si="1"/>
        <v>1.6653976861223051E-3</v>
      </c>
      <c r="AI37" s="79">
        <f t="shared" si="1"/>
        <v>4.832534117980191E-3</v>
      </c>
      <c r="AJ37" s="79">
        <f t="shared" si="1"/>
        <v>1.6896767927613381E-3</v>
      </c>
      <c r="AK37" s="79">
        <f t="shared" si="1"/>
        <v>0</v>
      </c>
      <c r="AL37" s="79">
        <f t="shared" si="1"/>
        <v>0</v>
      </c>
      <c r="AM37" s="85">
        <f t="shared" si="1"/>
        <v>0</v>
      </c>
    </row>
    <row r="38" spans="1:39" x14ac:dyDescent="0.25">
      <c r="A38" s="1" t="s">
        <v>62</v>
      </c>
      <c r="B38" t="s">
        <v>63</v>
      </c>
      <c r="C38" s="75">
        <f t="shared" si="2"/>
        <v>665.66083333333347</v>
      </c>
      <c r="D38" s="76">
        <f t="shared" si="3"/>
        <v>1807.3400000000001</v>
      </c>
      <c r="E38" s="76">
        <f t="shared" si="4"/>
        <v>789.75999999999988</v>
      </c>
      <c r="F38" s="76">
        <f t="shared" si="5"/>
        <v>65.543333333333337</v>
      </c>
      <c r="G38" s="76">
        <f t="shared" si="6"/>
        <v>0</v>
      </c>
      <c r="H38" s="157">
        <f t="shared" si="7"/>
        <v>-0.56302632598182978</v>
      </c>
      <c r="I38" s="189">
        <v>846.77</v>
      </c>
      <c r="J38" s="189">
        <v>2199.61</v>
      </c>
      <c r="K38" s="189">
        <v>2375.64</v>
      </c>
      <c r="L38" s="189">
        <v>571.54999999999995</v>
      </c>
      <c r="M38" s="189">
        <v>887.84</v>
      </c>
      <c r="N38" s="189">
        <v>909.89</v>
      </c>
      <c r="O38" s="189">
        <v>0</v>
      </c>
      <c r="P38" s="189">
        <v>98.75</v>
      </c>
      <c r="Q38" s="189">
        <v>97.88</v>
      </c>
      <c r="R38" s="189">
        <v>0</v>
      </c>
      <c r="S38" s="189">
        <v>0</v>
      </c>
      <c r="T38" s="190">
        <v>0</v>
      </c>
      <c r="U38" s="79"/>
      <c r="V38" s="78">
        <f t="shared" si="8"/>
        <v>5.3177496428395499E-3</v>
      </c>
      <c r="W38" s="79">
        <f t="shared" si="9"/>
        <v>2.086491728333776E-2</v>
      </c>
      <c r="X38" s="79">
        <f t="shared" si="10"/>
        <v>8.9562936137719332E-3</v>
      </c>
      <c r="Y38" s="79">
        <f t="shared" si="11"/>
        <v>4.0402317744719327E-4</v>
      </c>
      <c r="Z38" s="79">
        <f t="shared" si="12"/>
        <v>0</v>
      </c>
      <c r="AA38" s="157">
        <f t="shared" si="0"/>
        <v>-1</v>
      </c>
      <c r="AB38" s="105">
        <f t="shared" si="1"/>
        <v>9.7885695789887411E-3</v>
      </c>
      <c r="AC38" s="79">
        <f t="shared" si="1"/>
        <v>2.5496812333371973E-2</v>
      </c>
      <c r="AD38" s="79">
        <f t="shared" si="1"/>
        <v>2.7278927968583139E-2</v>
      </c>
      <c r="AE38" s="79">
        <f t="shared" ref="AC38:AM50" si="13">IFERROR(L38/L$14,0)</f>
        <v>6.5577062083366795E-3</v>
      </c>
      <c r="AF38" s="79">
        <f t="shared" si="13"/>
        <v>1.0140484729424127E-2</v>
      </c>
      <c r="AG38" s="79">
        <f t="shared" si="13"/>
        <v>1.0129359769334387E-2</v>
      </c>
      <c r="AH38" s="79">
        <f t="shared" si="13"/>
        <v>0</v>
      </c>
      <c r="AI38" s="79">
        <f t="shared" si="13"/>
        <v>6.0787560556721716E-4</v>
      </c>
      <c r="AJ38" s="79">
        <f t="shared" si="13"/>
        <v>6.016645971896092E-4</v>
      </c>
      <c r="AK38" s="79">
        <f t="shared" si="13"/>
        <v>0</v>
      </c>
      <c r="AL38" s="79">
        <f t="shared" si="13"/>
        <v>0</v>
      </c>
      <c r="AM38" s="85">
        <f t="shared" si="13"/>
        <v>0</v>
      </c>
    </row>
    <row r="39" spans="1:39" x14ac:dyDescent="0.25">
      <c r="A39" s="1" t="s">
        <v>64</v>
      </c>
      <c r="B39" t="s">
        <v>65</v>
      </c>
      <c r="C39" s="75">
        <f t="shared" si="2"/>
        <v>0</v>
      </c>
      <c r="D39" s="76">
        <f t="shared" si="3"/>
        <v>0</v>
      </c>
      <c r="E39" s="76">
        <f t="shared" si="4"/>
        <v>0</v>
      </c>
      <c r="F39" s="76">
        <f t="shared" si="5"/>
        <v>0</v>
      </c>
      <c r="G39" s="76">
        <f t="shared" si="6"/>
        <v>0</v>
      </c>
      <c r="H39" s="157">
        <f t="shared" si="7"/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0</v>
      </c>
      <c r="T39" s="190">
        <v>0</v>
      </c>
      <c r="U39" s="79"/>
      <c r="V39" s="78">
        <f t="shared" si="8"/>
        <v>0</v>
      </c>
      <c r="W39" s="79">
        <f t="shared" si="9"/>
        <v>0</v>
      </c>
      <c r="X39" s="79">
        <f t="shared" si="10"/>
        <v>0</v>
      </c>
      <c r="Y39" s="79">
        <f t="shared" si="11"/>
        <v>0</v>
      </c>
      <c r="Z39" s="79">
        <f t="shared" si="12"/>
        <v>0</v>
      </c>
      <c r="AA39" s="157">
        <f t="shared" si="0"/>
        <v>0</v>
      </c>
      <c r="AB39" s="105">
        <f t="shared" ref="AB39:AB50" si="14">IFERROR(I39/I$14,0)</f>
        <v>0</v>
      </c>
      <c r="AC39" s="79">
        <f t="shared" si="13"/>
        <v>0</v>
      </c>
      <c r="AD39" s="79">
        <f t="shared" si="13"/>
        <v>0</v>
      </c>
      <c r="AE39" s="79">
        <f t="shared" si="13"/>
        <v>0</v>
      </c>
      <c r="AF39" s="79">
        <f t="shared" si="13"/>
        <v>0</v>
      </c>
      <c r="AG39" s="79">
        <f t="shared" si="13"/>
        <v>0</v>
      </c>
      <c r="AH39" s="79">
        <f t="shared" si="13"/>
        <v>0</v>
      </c>
      <c r="AI39" s="79">
        <f t="shared" si="13"/>
        <v>0</v>
      </c>
      <c r="AJ39" s="79">
        <f t="shared" si="13"/>
        <v>0</v>
      </c>
      <c r="AK39" s="79">
        <f t="shared" si="13"/>
        <v>0</v>
      </c>
      <c r="AL39" s="79">
        <f t="shared" si="13"/>
        <v>0</v>
      </c>
      <c r="AM39" s="85">
        <f t="shared" si="13"/>
        <v>0</v>
      </c>
    </row>
    <row r="40" spans="1:39" x14ac:dyDescent="0.25">
      <c r="A40" s="1" t="s">
        <v>66</v>
      </c>
      <c r="B40" t="s">
        <v>67</v>
      </c>
      <c r="C40" s="75">
        <f t="shared" si="2"/>
        <v>223251.71583333335</v>
      </c>
      <c r="D40" s="76">
        <f t="shared" si="3"/>
        <v>223990.87000000002</v>
      </c>
      <c r="E40" s="76">
        <f t="shared" si="4"/>
        <v>228838.56999999998</v>
      </c>
      <c r="F40" s="76">
        <f t="shared" si="5"/>
        <v>439779.49666666664</v>
      </c>
      <c r="G40" s="76">
        <f t="shared" si="6"/>
        <v>397.92666666666668</v>
      </c>
      <c r="H40" s="157">
        <f t="shared" si="7"/>
        <v>2.1642399978177473E-2</v>
      </c>
      <c r="I40" s="189">
        <v>264567.60000000003</v>
      </c>
      <c r="J40" s="189">
        <v>188379.52000000002</v>
      </c>
      <c r="K40" s="189">
        <v>219025.49</v>
      </c>
      <c r="L40" s="189">
        <v>231003.84999999998</v>
      </c>
      <c r="M40" s="189">
        <v>244147.46000000002</v>
      </c>
      <c r="N40" s="189">
        <v>211364.4</v>
      </c>
      <c r="O40" s="189">
        <v>408665.74</v>
      </c>
      <c r="P40" s="189">
        <v>421249.9</v>
      </c>
      <c r="Q40" s="189">
        <v>489422.85000000003</v>
      </c>
      <c r="R40" s="189">
        <v>278.42</v>
      </c>
      <c r="S40" s="189">
        <v>672.66</v>
      </c>
      <c r="T40" s="190">
        <v>242.7</v>
      </c>
      <c r="U40" s="79"/>
      <c r="V40" s="78">
        <f t="shared" si="8"/>
        <v>1.7834859326048549</v>
      </c>
      <c r="W40" s="79">
        <f t="shared" si="9"/>
        <v>2.5858725944055139</v>
      </c>
      <c r="X40" s="79">
        <f t="shared" si="10"/>
        <v>2.5951496949398574</v>
      </c>
      <c r="Y40" s="79">
        <f t="shared" si="11"/>
        <v>2.7108952288978383</v>
      </c>
      <c r="Z40" s="79">
        <f t="shared" si="12"/>
        <v>2.4311010192548548E-3</v>
      </c>
      <c r="AA40" s="157">
        <f t="shared" si="0"/>
        <v>-0.99910321100080168</v>
      </c>
      <c r="AB40" s="105">
        <f t="shared" si="14"/>
        <v>3.058372829630315</v>
      </c>
      <c r="AC40" s="79">
        <f t="shared" si="13"/>
        <v>2.183604033847224</v>
      </c>
      <c r="AD40" s="79">
        <f t="shared" si="13"/>
        <v>2.5150193484676242</v>
      </c>
      <c r="AE40" s="79">
        <f t="shared" si="13"/>
        <v>2.6504337001044092</v>
      </c>
      <c r="AF40" s="79">
        <f t="shared" si="13"/>
        <v>2.7885357607876284</v>
      </c>
      <c r="AG40" s="79">
        <f t="shared" si="13"/>
        <v>2.3530163536575861</v>
      </c>
      <c r="AH40" s="79">
        <f t="shared" si="13"/>
        <v>2.5297018205228201</v>
      </c>
      <c r="AI40" s="79">
        <f t="shared" si="13"/>
        <v>2.5930889929886551</v>
      </c>
      <c r="AJ40" s="79">
        <f t="shared" si="13"/>
        <v>3.0084634440196214</v>
      </c>
      <c r="AK40" s="79">
        <f t="shared" si="13"/>
        <v>1.7007629670806278E-3</v>
      </c>
      <c r="AL40" s="79">
        <f t="shared" si="13"/>
        <v>4.1101816604239352E-3</v>
      </c>
      <c r="AM40" s="85">
        <f t="shared" si="13"/>
        <v>1.4827259675596418E-3</v>
      </c>
    </row>
    <row r="41" spans="1:39" x14ac:dyDescent="0.25">
      <c r="A41" s="1" t="s">
        <v>68</v>
      </c>
      <c r="B41" t="s">
        <v>69</v>
      </c>
      <c r="C41" s="75">
        <f t="shared" si="2"/>
        <v>0</v>
      </c>
      <c r="D41" s="76">
        <f t="shared" si="3"/>
        <v>0</v>
      </c>
      <c r="E41" s="76">
        <f t="shared" si="4"/>
        <v>0</v>
      </c>
      <c r="F41" s="76">
        <f t="shared" si="5"/>
        <v>0</v>
      </c>
      <c r="G41" s="76">
        <f t="shared" si="6"/>
        <v>0</v>
      </c>
      <c r="H41" s="157">
        <f t="shared" si="7"/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  <c r="T41" s="190">
        <v>0</v>
      </c>
      <c r="U41" s="79"/>
      <c r="V41" s="78">
        <f t="shared" si="8"/>
        <v>0</v>
      </c>
      <c r="W41" s="79">
        <f t="shared" si="9"/>
        <v>0</v>
      </c>
      <c r="X41" s="79">
        <f t="shared" si="10"/>
        <v>0</v>
      </c>
      <c r="Y41" s="79">
        <f t="shared" si="11"/>
        <v>0</v>
      </c>
      <c r="Z41" s="79">
        <f t="shared" si="12"/>
        <v>0</v>
      </c>
      <c r="AA41" s="157">
        <f t="shared" si="0"/>
        <v>0</v>
      </c>
      <c r="AB41" s="105">
        <f t="shared" si="14"/>
        <v>0</v>
      </c>
      <c r="AC41" s="79">
        <f t="shared" si="13"/>
        <v>0</v>
      </c>
      <c r="AD41" s="79">
        <f t="shared" si="13"/>
        <v>0</v>
      </c>
      <c r="AE41" s="79">
        <f t="shared" si="13"/>
        <v>0</v>
      </c>
      <c r="AF41" s="79">
        <f t="shared" si="13"/>
        <v>0</v>
      </c>
      <c r="AG41" s="79">
        <f t="shared" si="13"/>
        <v>0</v>
      </c>
      <c r="AH41" s="79">
        <f t="shared" si="13"/>
        <v>0</v>
      </c>
      <c r="AI41" s="79">
        <f t="shared" si="13"/>
        <v>0</v>
      </c>
      <c r="AJ41" s="79">
        <f t="shared" si="13"/>
        <v>0</v>
      </c>
      <c r="AK41" s="79">
        <f t="shared" si="13"/>
        <v>0</v>
      </c>
      <c r="AL41" s="79">
        <f t="shared" si="13"/>
        <v>0</v>
      </c>
      <c r="AM41" s="85">
        <f t="shared" si="13"/>
        <v>0</v>
      </c>
    </row>
    <row r="42" spans="1:39" x14ac:dyDescent="0.25">
      <c r="A42" s="1" t="s">
        <v>70</v>
      </c>
      <c r="B42" t="s">
        <v>71</v>
      </c>
      <c r="C42" s="75">
        <f t="shared" si="2"/>
        <v>253994.09250000003</v>
      </c>
      <c r="D42" s="76">
        <f t="shared" si="3"/>
        <v>156782.19999999998</v>
      </c>
      <c r="E42" s="76">
        <f t="shared" si="4"/>
        <v>162763.48666666666</v>
      </c>
      <c r="F42" s="76">
        <f t="shared" si="5"/>
        <v>300546.28999999998</v>
      </c>
      <c r="G42" s="76">
        <f t="shared" si="6"/>
        <v>395884.39333333331</v>
      </c>
      <c r="H42" s="157">
        <f t="shared" si="7"/>
        <v>3.8150291721041563E-2</v>
      </c>
      <c r="I42" s="189">
        <v>144065.91</v>
      </c>
      <c r="J42" s="189">
        <v>198657.21</v>
      </c>
      <c r="K42" s="189">
        <v>127623.48</v>
      </c>
      <c r="L42" s="189">
        <v>177418.6</v>
      </c>
      <c r="M42" s="189">
        <v>167247.59</v>
      </c>
      <c r="N42" s="189">
        <v>143624.27000000002</v>
      </c>
      <c r="O42" s="189">
        <v>230343.69999999998</v>
      </c>
      <c r="P42" s="189">
        <v>335506.40000000002</v>
      </c>
      <c r="Q42" s="189">
        <v>335788.76999999996</v>
      </c>
      <c r="R42" s="189">
        <v>391430.57</v>
      </c>
      <c r="S42" s="189">
        <v>451898.7</v>
      </c>
      <c r="T42" s="190">
        <v>344323.91</v>
      </c>
      <c r="U42" s="79"/>
      <c r="V42" s="78">
        <f t="shared" si="8"/>
        <v>2.0290768617279777</v>
      </c>
      <c r="W42" s="79">
        <f t="shared" si="9"/>
        <v>1.8099791043742277</v>
      </c>
      <c r="X42" s="79">
        <f t="shared" si="10"/>
        <v>1.8458235111779784</v>
      </c>
      <c r="Y42" s="79">
        <f t="shared" si="11"/>
        <v>1.8526318525519849</v>
      </c>
      <c r="Z42" s="79">
        <f t="shared" si="12"/>
        <v>2.4186239143052064</v>
      </c>
      <c r="AA42" s="157">
        <f t="shared" si="0"/>
        <v>0.30550703366865473</v>
      </c>
      <c r="AB42" s="105">
        <f t="shared" si="14"/>
        <v>1.6653863315839363</v>
      </c>
      <c r="AC42" s="79">
        <f t="shared" si="13"/>
        <v>2.3027380317607511</v>
      </c>
      <c r="AD42" s="79">
        <f t="shared" si="13"/>
        <v>1.4654710806434943</v>
      </c>
      <c r="AE42" s="79">
        <f t="shared" si="13"/>
        <v>2.0356207763002399</v>
      </c>
      <c r="AF42" s="79">
        <f t="shared" si="13"/>
        <v>1.9102221486168536</v>
      </c>
      <c r="AG42" s="79">
        <f t="shared" si="13"/>
        <v>1.5988986607590148</v>
      </c>
      <c r="AH42" s="79">
        <f t="shared" si="13"/>
        <v>1.4258618234940914</v>
      </c>
      <c r="AI42" s="79">
        <f t="shared" si="13"/>
        <v>2.0652775298397672</v>
      </c>
      <c r="AJ42" s="79">
        <f t="shared" si="13"/>
        <v>2.0640806604295494</v>
      </c>
      <c r="AK42" s="79">
        <f t="shared" si="13"/>
        <v>2.3911019956873116</v>
      </c>
      <c r="AL42" s="79">
        <f t="shared" si="13"/>
        <v>2.7612549417379033</v>
      </c>
      <c r="AM42" s="85">
        <f t="shared" si="13"/>
        <v>2.1035764425573507</v>
      </c>
    </row>
    <row r="43" spans="1:39" x14ac:dyDescent="0.25">
      <c r="A43" s="1" t="s">
        <v>72</v>
      </c>
      <c r="B43" t="s">
        <v>73</v>
      </c>
      <c r="C43" s="75">
        <f t="shared" si="2"/>
        <v>1088439.4641666668</v>
      </c>
      <c r="D43" s="76">
        <f t="shared" si="3"/>
        <v>524074.93333333329</v>
      </c>
      <c r="E43" s="76">
        <f t="shared" si="4"/>
        <v>612532.51666666672</v>
      </c>
      <c r="F43" s="76">
        <f t="shared" si="5"/>
        <v>1345581.4666666668</v>
      </c>
      <c r="G43" s="76">
        <f t="shared" si="6"/>
        <v>1871568.9399999997</v>
      </c>
      <c r="H43" s="157">
        <f t="shared" si="7"/>
        <v>0.16878804481394794</v>
      </c>
      <c r="I43" s="189">
        <v>609908.82999999996</v>
      </c>
      <c r="J43" s="189">
        <v>494934.47</v>
      </c>
      <c r="K43" s="189">
        <v>467381.5</v>
      </c>
      <c r="L43" s="189">
        <v>690587.64000000013</v>
      </c>
      <c r="M43" s="189">
        <v>635720.46</v>
      </c>
      <c r="N43" s="189">
        <v>511289.45</v>
      </c>
      <c r="O43" s="189">
        <v>985741.29</v>
      </c>
      <c r="P43" s="189">
        <v>1398776.6199999999</v>
      </c>
      <c r="Q43" s="189">
        <v>1652226.49</v>
      </c>
      <c r="R43" s="189">
        <v>1689483.94</v>
      </c>
      <c r="S43" s="189">
        <v>2284915.2399999998</v>
      </c>
      <c r="T43" s="190">
        <v>1640307.64</v>
      </c>
      <c r="U43" s="79"/>
      <c r="V43" s="78">
        <f t="shared" si="8"/>
        <v>8.6951917282571518</v>
      </c>
      <c r="W43" s="79">
        <f t="shared" si="9"/>
        <v>6.0502064549397181</v>
      </c>
      <c r="X43" s="79">
        <f t="shared" si="10"/>
        <v>6.9464407759943763</v>
      </c>
      <c r="Y43" s="79">
        <f t="shared" si="11"/>
        <v>8.2944530286841474</v>
      </c>
      <c r="Z43" s="79">
        <f t="shared" si="12"/>
        <v>11.434200164954332</v>
      </c>
      <c r="AA43" s="157">
        <f t="shared" si="0"/>
        <v>0.37853576666384253</v>
      </c>
      <c r="AB43" s="105">
        <f t="shared" si="14"/>
        <v>7.0504800823064295</v>
      </c>
      <c r="AC43" s="79">
        <f t="shared" si="13"/>
        <v>5.7370403384722382</v>
      </c>
      <c r="AD43" s="79">
        <f t="shared" si="13"/>
        <v>5.3668343151101769</v>
      </c>
      <c r="AE43" s="79">
        <f t="shared" si="13"/>
        <v>7.9234902532211997</v>
      </c>
      <c r="AF43" s="79">
        <f t="shared" si="13"/>
        <v>7.2608956758114989</v>
      </c>
      <c r="AG43" s="79">
        <f t="shared" si="13"/>
        <v>5.6919350529350865</v>
      </c>
      <c r="AH43" s="79">
        <f t="shared" si="13"/>
        <v>6.101885457482962</v>
      </c>
      <c r="AI43" s="79">
        <f t="shared" si="13"/>
        <v>8.6104525056786354</v>
      </c>
      <c r="AJ43" s="79">
        <f t="shared" si="13"/>
        <v>10.156172717325825</v>
      </c>
      <c r="AK43" s="79">
        <f t="shared" si="13"/>
        <v>10.320421372852055</v>
      </c>
      <c r="AL43" s="79">
        <f t="shared" si="13"/>
        <v>13.961610196936274</v>
      </c>
      <c r="AM43" s="85">
        <f t="shared" si="13"/>
        <v>10.021123743776155</v>
      </c>
    </row>
    <row r="44" spans="1:39" x14ac:dyDescent="0.25">
      <c r="A44" s="1" t="s">
        <v>74</v>
      </c>
      <c r="B44" t="s">
        <v>75</v>
      </c>
      <c r="C44" s="75">
        <f t="shared" si="2"/>
        <v>6819834.9416666664</v>
      </c>
      <c r="D44" s="76">
        <f t="shared" si="3"/>
        <v>4894074.206666667</v>
      </c>
      <c r="E44" s="76">
        <f t="shared" si="4"/>
        <v>5381596.2566666668</v>
      </c>
      <c r="F44" s="76">
        <f t="shared" si="5"/>
        <v>8556908.7066666652</v>
      </c>
      <c r="G44" s="76">
        <f t="shared" si="6"/>
        <v>8446760.5966666657</v>
      </c>
      <c r="H44" s="157">
        <f t="shared" si="7"/>
        <v>9.9614764593454946E-2</v>
      </c>
      <c r="I44" s="189">
        <v>5005861.87</v>
      </c>
      <c r="J44" s="189">
        <v>5064654.4799999995</v>
      </c>
      <c r="K44" s="189">
        <v>4611706.2700000005</v>
      </c>
      <c r="L44" s="189">
        <v>5420585.4500000011</v>
      </c>
      <c r="M44" s="189">
        <v>5074056.5</v>
      </c>
      <c r="N44" s="189">
        <v>5650146.8200000003</v>
      </c>
      <c r="O44" s="189">
        <v>7092897.7299999995</v>
      </c>
      <c r="P44" s="189">
        <v>9425796.1999999993</v>
      </c>
      <c r="Q44" s="189">
        <v>9152032.1899999995</v>
      </c>
      <c r="R44" s="189">
        <v>8732729.0899999999</v>
      </c>
      <c r="S44" s="189">
        <v>7957385.9500000011</v>
      </c>
      <c r="T44" s="190">
        <v>8650166.75</v>
      </c>
      <c r="U44" s="79"/>
      <c r="V44" s="78">
        <f t="shared" si="8"/>
        <v>54.48146114240749</v>
      </c>
      <c r="W44" s="79">
        <f t="shared" si="9"/>
        <v>56.499858079064744</v>
      </c>
      <c r="X44" s="79">
        <f t="shared" si="10"/>
        <v>61.030130907468873</v>
      </c>
      <c r="Y44" s="79">
        <f t="shared" si="11"/>
        <v>52.746622256924461</v>
      </c>
      <c r="Z44" s="79">
        <f t="shared" si="12"/>
        <v>51.604805649176754</v>
      </c>
      <c r="AA44" s="157">
        <f t="shared" si="0"/>
        <v>-2.1647198605173463E-2</v>
      </c>
      <c r="AB44" s="105">
        <f t="shared" si="14"/>
        <v>57.86722158000601</v>
      </c>
      <c r="AC44" s="79">
        <f t="shared" si="13"/>
        <v>58.70701843050886</v>
      </c>
      <c r="AD44" s="79">
        <f t="shared" si="13"/>
        <v>52.955162883093926</v>
      </c>
      <c r="AE44" s="79">
        <f t="shared" si="13"/>
        <v>62.193345915990697</v>
      </c>
      <c r="AF44" s="79">
        <f t="shared" si="13"/>
        <v>57.953451584165201</v>
      </c>
      <c r="AG44" s="79">
        <f t="shared" si="13"/>
        <v>62.900317499192894</v>
      </c>
      <c r="AH44" s="79">
        <f t="shared" si="13"/>
        <v>43.906093768377005</v>
      </c>
      <c r="AI44" s="79">
        <f t="shared" si="13"/>
        <v>58.022395676234673</v>
      </c>
      <c r="AJ44" s="79">
        <f t="shared" si="13"/>
        <v>56.257190039463488</v>
      </c>
      <c r="AK44" s="79">
        <f t="shared" si="13"/>
        <v>53.344954521297716</v>
      </c>
      <c r="AL44" s="79">
        <f t="shared" si="13"/>
        <v>48.622337877389917</v>
      </c>
      <c r="AM44" s="85">
        <f t="shared" si="13"/>
        <v>52.84642300760607</v>
      </c>
    </row>
    <row r="45" spans="1:39" x14ac:dyDescent="0.25">
      <c r="A45" s="1" t="s">
        <v>76</v>
      </c>
      <c r="B45" t="s">
        <v>77</v>
      </c>
      <c r="C45" s="75">
        <f t="shared" si="2"/>
        <v>1948146.5</v>
      </c>
      <c r="D45" s="76">
        <f t="shared" si="3"/>
        <v>1465960.4333333333</v>
      </c>
      <c r="E45" s="76">
        <f t="shared" si="4"/>
        <v>1476220.4066666665</v>
      </c>
      <c r="F45" s="76">
        <f t="shared" si="5"/>
        <v>2457427.2266666666</v>
      </c>
      <c r="G45" s="76">
        <f t="shared" si="6"/>
        <v>2392977.9333333331</v>
      </c>
      <c r="H45" s="157">
        <f t="shared" si="7"/>
        <v>6.9988064480047381E-3</v>
      </c>
      <c r="I45" s="189">
        <v>1269296.69</v>
      </c>
      <c r="J45" s="189">
        <v>1642952.53</v>
      </c>
      <c r="K45" s="189">
        <v>1485632.0800000003</v>
      </c>
      <c r="L45" s="189">
        <v>1591231.68</v>
      </c>
      <c r="M45" s="189">
        <v>1519231.67</v>
      </c>
      <c r="N45" s="189">
        <v>1318197.8699999999</v>
      </c>
      <c r="O45" s="189">
        <v>1885279.5999999999</v>
      </c>
      <c r="P45" s="189">
        <v>2962183.05</v>
      </c>
      <c r="Q45" s="189">
        <v>2524819.0299999998</v>
      </c>
      <c r="R45" s="189">
        <v>2531394.17</v>
      </c>
      <c r="S45" s="189">
        <v>2278395.67</v>
      </c>
      <c r="T45" s="190">
        <v>2369143.96</v>
      </c>
      <c r="U45" s="79"/>
      <c r="V45" s="78">
        <f t="shared" si="8"/>
        <v>15.563113879927515</v>
      </c>
      <c r="W45" s="79">
        <f t="shared" si="9"/>
        <v>16.923845641741995</v>
      </c>
      <c r="X45" s="79">
        <f t="shared" si="10"/>
        <v>16.741115529715955</v>
      </c>
      <c r="Y45" s="79">
        <f t="shared" si="11"/>
        <v>15.148108983315526</v>
      </c>
      <c r="Z45" s="79">
        <f t="shared" si="12"/>
        <v>14.619706544206743</v>
      </c>
      <c r="AA45" s="157">
        <f t="shared" si="0"/>
        <v>-3.4882402793033604E-2</v>
      </c>
      <c r="AB45" s="105">
        <f t="shared" si="14"/>
        <v>14.672932397752756</v>
      </c>
      <c r="AC45" s="79">
        <f t="shared" si="13"/>
        <v>19.044308913875042</v>
      </c>
      <c r="AD45" s="79">
        <f t="shared" si="13"/>
        <v>17.059171632964741</v>
      </c>
      <c r="AE45" s="79">
        <f t="shared" si="13"/>
        <v>18.257072639030714</v>
      </c>
      <c r="AF45" s="79">
        <f t="shared" si="13"/>
        <v>17.351939031911733</v>
      </c>
      <c r="AG45" s="79">
        <f t="shared" si="13"/>
        <v>14.674851325325346</v>
      </c>
      <c r="AH45" s="79">
        <f t="shared" si="13"/>
        <v>11.670161624790309</v>
      </c>
      <c r="AI45" s="79">
        <f t="shared" si="13"/>
        <v>18.234317117161481</v>
      </c>
      <c r="AJ45" s="79">
        <f t="shared" si="13"/>
        <v>15.519965515545664</v>
      </c>
      <c r="AK45" s="79">
        <f t="shared" si="13"/>
        <v>15.463334025644</v>
      </c>
      <c r="AL45" s="79">
        <f t="shared" si="13"/>
        <v>13.921773404131812</v>
      </c>
      <c r="AM45" s="85">
        <f t="shared" si="13"/>
        <v>14.473800042765067</v>
      </c>
    </row>
    <row r="46" spans="1:39" x14ac:dyDescent="0.25">
      <c r="A46" s="1" t="s">
        <v>78</v>
      </c>
      <c r="B46" t="s">
        <v>79</v>
      </c>
      <c r="C46" s="75">
        <f t="shared" si="2"/>
        <v>4315.6791666666659</v>
      </c>
      <c r="D46" s="76">
        <f t="shared" si="3"/>
        <v>4437.87</v>
      </c>
      <c r="E46" s="76">
        <f t="shared" si="4"/>
        <v>3074</v>
      </c>
      <c r="F46" s="76">
        <f t="shared" si="5"/>
        <v>9750.8466666666664</v>
      </c>
      <c r="G46" s="76">
        <f t="shared" si="6"/>
        <v>0</v>
      </c>
      <c r="H46" s="157">
        <f t="shared" si="7"/>
        <v>-0.30732536104031888</v>
      </c>
      <c r="I46" s="189">
        <v>3304.78</v>
      </c>
      <c r="J46" s="189">
        <v>5205.8</v>
      </c>
      <c r="K46" s="189">
        <v>4803.03</v>
      </c>
      <c r="L46" s="189">
        <v>4685.75</v>
      </c>
      <c r="M46" s="189">
        <v>1110.8899999999999</v>
      </c>
      <c r="N46" s="189">
        <v>3425.36</v>
      </c>
      <c r="O46" s="189">
        <v>6007.5</v>
      </c>
      <c r="P46" s="189">
        <v>12098.619999999999</v>
      </c>
      <c r="Q46" s="189">
        <v>11146.42</v>
      </c>
      <c r="R46" s="189">
        <v>0</v>
      </c>
      <c r="S46" s="189">
        <v>0</v>
      </c>
      <c r="T46" s="190">
        <v>0</v>
      </c>
      <c r="U46" s="79"/>
      <c r="V46" s="78">
        <f t="shared" si="8"/>
        <v>3.4476568543517647E-2</v>
      </c>
      <c r="W46" s="79">
        <f t="shared" si="9"/>
        <v>5.1233188256889203E-2</v>
      </c>
      <c r="X46" s="79">
        <f t="shared" si="10"/>
        <v>3.4860776145582112E-2</v>
      </c>
      <c r="Y46" s="79">
        <f t="shared" si="11"/>
        <v>6.010631215583135E-2</v>
      </c>
      <c r="Z46" s="79">
        <f t="shared" si="12"/>
        <v>0</v>
      </c>
      <c r="AA46" s="157">
        <f t="shared" si="0"/>
        <v>-1</v>
      </c>
      <c r="AB46" s="105">
        <f t="shared" si="14"/>
        <v>3.8202899220863298E-2</v>
      </c>
      <c r="AC46" s="79">
        <f t="shared" si="13"/>
        <v>6.0343108844325956E-2</v>
      </c>
      <c r="AD46" s="79">
        <f t="shared" si="13"/>
        <v>5.5152089290020322E-2</v>
      </c>
      <c r="AE46" s="79">
        <f t="shared" si="13"/>
        <v>5.3762176302534506E-2</v>
      </c>
      <c r="AF46" s="79">
        <f t="shared" si="13"/>
        <v>1.2688055371542132E-2</v>
      </c>
      <c r="AG46" s="79">
        <f t="shared" si="13"/>
        <v>3.8132855377559088E-2</v>
      </c>
      <c r="AH46" s="79">
        <f t="shared" si="13"/>
        <v>3.7187320098794781E-2</v>
      </c>
      <c r="AI46" s="79">
        <f t="shared" si="13"/>
        <v>7.4475503382558428E-2</v>
      </c>
      <c r="AJ46" s="79">
        <f t="shared" si="13"/>
        <v>6.851661523708831E-2</v>
      </c>
      <c r="AK46" s="79">
        <f t="shared" si="13"/>
        <v>0</v>
      </c>
      <c r="AL46" s="79">
        <f t="shared" si="13"/>
        <v>0</v>
      </c>
      <c r="AM46" s="85">
        <f t="shared" si="13"/>
        <v>0</v>
      </c>
    </row>
    <row r="47" spans="1:39" x14ac:dyDescent="0.25">
      <c r="A47" s="1" t="s">
        <v>80</v>
      </c>
      <c r="B47" t="s">
        <v>81</v>
      </c>
      <c r="C47" s="75">
        <f t="shared" si="2"/>
        <v>0</v>
      </c>
      <c r="D47" s="76">
        <f t="shared" si="3"/>
        <v>0</v>
      </c>
      <c r="E47" s="76">
        <f t="shared" si="4"/>
        <v>0</v>
      </c>
      <c r="F47" s="76">
        <f t="shared" si="5"/>
        <v>0</v>
      </c>
      <c r="G47" s="76">
        <f t="shared" si="6"/>
        <v>0</v>
      </c>
      <c r="H47" s="157">
        <f t="shared" si="7"/>
        <v>0</v>
      </c>
      <c r="I47" s="189">
        <v>0</v>
      </c>
      <c r="J47" s="189">
        <v>0</v>
      </c>
      <c r="K47" s="189">
        <v>0</v>
      </c>
      <c r="L47" s="189">
        <v>0</v>
      </c>
      <c r="M47" s="189">
        <v>0</v>
      </c>
      <c r="N47" s="189">
        <v>0</v>
      </c>
      <c r="O47" s="189">
        <v>0</v>
      </c>
      <c r="P47" s="189">
        <v>0</v>
      </c>
      <c r="Q47" s="189">
        <v>0</v>
      </c>
      <c r="R47" s="189">
        <v>0</v>
      </c>
      <c r="S47" s="189">
        <v>0</v>
      </c>
      <c r="T47" s="190">
        <v>0</v>
      </c>
      <c r="U47" s="79"/>
      <c r="V47" s="78">
        <f t="shared" si="8"/>
        <v>0</v>
      </c>
      <c r="W47" s="79">
        <f t="shared" si="9"/>
        <v>0</v>
      </c>
      <c r="X47" s="79">
        <f t="shared" si="10"/>
        <v>0</v>
      </c>
      <c r="Y47" s="79">
        <f t="shared" si="11"/>
        <v>0</v>
      </c>
      <c r="Z47" s="79">
        <f t="shared" si="12"/>
        <v>0</v>
      </c>
      <c r="AA47" s="157">
        <f t="shared" si="0"/>
        <v>0</v>
      </c>
      <c r="AB47" s="105">
        <f t="shared" si="14"/>
        <v>0</v>
      </c>
      <c r="AC47" s="79">
        <f t="shared" si="13"/>
        <v>0</v>
      </c>
      <c r="AD47" s="79">
        <f t="shared" si="13"/>
        <v>0</v>
      </c>
      <c r="AE47" s="79">
        <f t="shared" si="13"/>
        <v>0</v>
      </c>
      <c r="AF47" s="79">
        <f t="shared" si="13"/>
        <v>0</v>
      </c>
      <c r="AG47" s="79">
        <f t="shared" si="13"/>
        <v>0</v>
      </c>
      <c r="AH47" s="79">
        <f t="shared" si="13"/>
        <v>0</v>
      </c>
      <c r="AI47" s="79">
        <f t="shared" si="13"/>
        <v>0</v>
      </c>
      <c r="AJ47" s="79">
        <f t="shared" si="13"/>
        <v>0</v>
      </c>
      <c r="AK47" s="79">
        <f t="shared" si="13"/>
        <v>0</v>
      </c>
      <c r="AL47" s="79">
        <f t="shared" si="13"/>
        <v>0</v>
      </c>
      <c r="AM47" s="85">
        <f t="shared" si="13"/>
        <v>0</v>
      </c>
    </row>
    <row r="48" spans="1:39" x14ac:dyDescent="0.25">
      <c r="A48" s="1" t="s">
        <v>82</v>
      </c>
      <c r="B48" t="s">
        <v>83</v>
      </c>
      <c r="C48" s="75">
        <f t="shared" si="2"/>
        <v>140157.01416666666</v>
      </c>
      <c r="D48" s="76">
        <f t="shared" si="3"/>
        <v>161582.49333333332</v>
      </c>
      <c r="E48" s="76">
        <f t="shared" si="4"/>
        <v>165418.10666666669</v>
      </c>
      <c r="F48" s="76">
        <f t="shared" si="5"/>
        <v>233627.45666666669</v>
      </c>
      <c r="G48" s="76">
        <f t="shared" si="6"/>
        <v>0</v>
      </c>
      <c r="H48" s="157">
        <f t="shared" si="7"/>
        <v>2.3737802618386206E-2</v>
      </c>
      <c r="I48" s="189">
        <v>90934.31</v>
      </c>
      <c r="J48" s="189">
        <v>174593.75</v>
      </c>
      <c r="K48" s="189">
        <v>219219.42</v>
      </c>
      <c r="L48" s="189">
        <v>152443.12</v>
      </c>
      <c r="M48" s="189">
        <v>109918.66</v>
      </c>
      <c r="N48" s="189">
        <v>233892.54</v>
      </c>
      <c r="O48" s="189">
        <v>220455.74000000002</v>
      </c>
      <c r="P48" s="189">
        <v>214822.94</v>
      </c>
      <c r="Q48" s="189">
        <v>265603.69</v>
      </c>
      <c r="R48" s="189">
        <v>0</v>
      </c>
      <c r="S48" s="189">
        <v>0</v>
      </c>
      <c r="T48" s="190">
        <v>0</v>
      </c>
      <c r="U48" s="79"/>
      <c r="V48" s="78">
        <f t="shared" si="8"/>
        <v>1.1196691688979485</v>
      </c>
      <c r="W48" s="79">
        <f t="shared" si="9"/>
        <v>1.8653963049760833</v>
      </c>
      <c r="X48" s="79">
        <f t="shared" si="10"/>
        <v>1.8759282976358786</v>
      </c>
      <c r="Y48" s="79">
        <f t="shared" si="11"/>
        <v>1.4401297978137588</v>
      </c>
      <c r="Z48" s="79">
        <f t="shared" si="12"/>
        <v>0</v>
      </c>
      <c r="AA48" s="157">
        <f t="shared" si="0"/>
        <v>-1</v>
      </c>
      <c r="AB48" s="105">
        <f t="shared" si="14"/>
        <v>1.0511907844542574</v>
      </c>
      <c r="AC48" s="79">
        <f t="shared" si="13"/>
        <v>2.0238060739538657</v>
      </c>
      <c r="AD48" s="79">
        <f t="shared" si="13"/>
        <v>2.5172462020737885</v>
      </c>
      <c r="AE48" s="79">
        <f t="shared" si="13"/>
        <v>1.7490634142983352</v>
      </c>
      <c r="AF48" s="79">
        <f t="shared" si="13"/>
        <v>1.2554384722571215</v>
      </c>
      <c r="AG48" s="79">
        <f t="shared" si="13"/>
        <v>2.603811103565743</v>
      </c>
      <c r="AH48" s="79">
        <f t="shared" si="13"/>
        <v>1.3646538778188393</v>
      </c>
      <c r="AI48" s="79">
        <f t="shared" si="13"/>
        <v>1.3223860733390376</v>
      </c>
      <c r="AJ48" s="79">
        <f t="shared" si="13"/>
        <v>1.6326556718014287</v>
      </c>
      <c r="AK48" s="79">
        <f t="shared" si="13"/>
        <v>0</v>
      </c>
      <c r="AL48" s="79">
        <f t="shared" si="13"/>
        <v>0</v>
      </c>
      <c r="AM48" s="85">
        <f t="shared" si="13"/>
        <v>0</v>
      </c>
    </row>
    <row r="49" spans="1:39" x14ac:dyDescent="0.25">
      <c r="A49" s="1" t="s">
        <v>84</v>
      </c>
      <c r="B49" t="s">
        <v>85</v>
      </c>
      <c r="C49" s="75">
        <f t="shared" si="2"/>
        <v>83740.05333333333</v>
      </c>
      <c r="D49" s="76">
        <f t="shared" si="3"/>
        <v>134644.28666666665</v>
      </c>
      <c r="E49" s="76">
        <f t="shared" si="4"/>
        <v>42196.306666666671</v>
      </c>
      <c r="F49" s="76">
        <f t="shared" si="5"/>
        <v>158047.47666666668</v>
      </c>
      <c r="G49" s="76">
        <f t="shared" si="6"/>
        <v>72.143333333333331</v>
      </c>
      <c r="H49" s="157">
        <f t="shared" si="7"/>
        <v>-0.68660900724937302</v>
      </c>
      <c r="I49" s="189">
        <v>57664.71</v>
      </c>
      <c r="J49" s="189">
        <v>39404.1</v>
      </c>
      <c r="K49" s="189">
        <v>306864.05</v>
      </c>
      <c r="L49" s="189">
        <v>9051.75</v>
      </c>
      <c r="M49" s="189">
        <v>8278.07</v>
      </c>
      <c r="N49" s="189">
        <v>109259.1</v>
      </c>
      <c r="O49" s="189">
        <v>151825.93</v>
      </c>
      <c r="P49" s="189">
        <v>47919.569999999992</v>
      </c>
      <c r="Q49" s="189">
        <v>274396.93000000005</v>
      </c>
      <c r="R49" s="189">
        <v>0</v>
      </c>
      <c r="S49" s="189">
        <v>159.76</v>
      </c>
      <c r="T49" s="190">
        <v>56.67</v>
      </c>
      <c r="U49" s="79"/>
      <c r="V49" s="78">
        <f t="shared" si="8"/>
        <v>0.66897226996936332</v>
      </c>
      <c r="W49" s="79">
        <f t="shared" si="9"/>
        <v>1.5544069759834989</v>
      </c>
      <c r="X49" s="79">
        <f t="shared" si="10"/>
        <v>0.47852830217208875</v>
      </c>
      <c r="Y49" s="79">
        <f t="shared" si="11"/>
        <v>0.97423857565546168</v>
      </c>
      <c r="Z49" s="79">
        <f t="shared" si="12"/>
        <v>4.4075390239183785E-4</v>
      </c>
      <c r="AA49" s="157">
        <f t="shared" si="0"/>
        <v>-0.99954759140788974</v>
      </c>
      <c r="AB49" s="105">
        <f t="shared" si="14"/>
        <v>0.66659780824451487</v>
      </c>
      <c r="AC49" s="79">
        <f t="shared" si="13"/>
        <v>0.45675321664541552</v>
      </c>
      <c r="AD49" s="79">
        <f t="shared" si="13"/>
        <v>3.5236493391665804</v>
      </c>
      <c r="AE49" s="79">
        <f t="shared" si="13"/>
        <v>0.10385568571658042</v>
      </c>
      <c r="AF49" s="79">
        <f t="shared" si="13"/>
        <v>9.4548164561299303E-2</v>
      </c>
      <c r="AG49" s="79">
        <f t="shared" si="13"/>
        <v>1.2163280528126288</v>
      </c>
      <c r="AH49" s="79">
        <f t="shared" si="13"/>
        <v>0.93982512829083786</v>
      </c>
      <c r="AI49" s="79">
        <f t="shared" si="13"/>
        <v>0.29497860893438632</v>
      </c>
      <c r="AJ49" s="79">
        <f t="shared" si="13"/>
        <v>1.6867073800420456</v>
      </c>
      <c r="AK49" s="79">
        <f t="shared" si="13"/>
        <v>0</v>
      </c>
      <c r="AL49" s="79">
        <f t="shared" si="13"/>
        <v>9.7618800295740473E-4</v>
      </c>
      <c r="AM49" s="85">
        <f t="shared" si="13"/>
        <v>3.4621376424229467E-4</v>
      </c>
    </row>
    <row r="50" spans="1:39" x14ac:dyDescent="0.25">
      <c r="A50" s="1" t="s">
        <v>86</v>
      </c>
      <c r="B50" t="s">
        <v>87</v>
      </c>
      <c r="C50" s="75">
        <f t="shared" si="2"/>
        <v>172438.57333333333</v>
      </c>
      <c r="D50" s="76">
        <f t="shared" si="3"/>
        <v>139832.43333333332</v>
      </c>
      <c r="E50" s="76">
        <f t="shared" si="4"/>
        <v>154120.38999999998</v>
      </c>
      <c r="F50" s="76">
        <f t="shared" si="5"/>
        <v>252841.38666666669</v>
      </c>
      <c r="G50" s="76">
        <f t="shared" si="6"/>
        <v>142960.08333333334</v>
      </c>
      <c r="H50" s="157">
        <f t="shared" si="7"/>
        <v>0.10217913202301898</v>
      </c>
      <c r="I50" s="189">
        <v>153725.54</v>
      </c>
      <c r="J50" s="189">
        <v>135032.06</v>
      </c>
      <c r="K50" s="189">
        <v>130739.7</v>
      </c>
      <c r="L50" s="189">
        <v>140061.93</v>
      </c>
      <c r="M50" s="189">
        <v>163877.16999999998</v>
      </c>
      <c r="N50" s="189">
        <v>158422.07</v>
      </c>
      <c r="O50" s="189">
        <v>211814</v>
      </c>
      <c r="P50" s="189">
        <v>280837.05000000005</v>
      </c>
      <c r="Q50" s="189">
        <v>265873.11</v>
      </c>
      <c r="R50" s="189">
        <v>149289.29</v>
      </c>
      <c r="S50" s="189">
        <v>131032.23</v>
      </c>
      <c r="T50" s="190">
        <v>148558.72999999998</v>
      </c>
      <c r="U50" s="79"/>
      <c r="V50" s="78">
        <f t="shared" si="8"/>
        <v>1.3775561304444499</v>
      </c>
      <c r="W50" s="79">
        <f t="shared" si="9"/>
        <v>1.6143017667001456</v>
      </c>
      <c r="X50" s="79">
        <f t="shared" si="10"/>
        <v>1.7478062508977916</v>
      </c>
      <c r="Y50" s="79">
        <f t="shared" si="11"/>
        <v>1.5585685871619959</v>
      </c>
      <c r="Z50" s="79">
        <f t="shared" si="12"/>
        <v>0.87340315042409566</v>
      </c>
      <c r="AA50" s="157">
        <f t="shared" si="0"/>
        <v>-0.43961198909155536</v>
      </c>
      <c r="AB50" s="105">
        <f t="shared" si="14"/>
        <v>1.7770506092062979</v>
      </c>
      <c r="AC50" s="79">
        <f t="shared" si="13"/>
        <v>1.5652261504578648</v>
      </c>
      <c r="AD50" s="79">
        <f t="shared" si="13"/>
        <v>1.5012539184952978</v>
      </c>
      <c r="AE50" s="79">
        <f t="shared" si="13"/>
        <v>1.607007239808621</v>
      </c>
      <c r="AF50" s="79">
        <f t="shared" si="13"/>
        <v>1.8717268200196449</v>
      </c>
      <c r="AG50" s="79">
        <f t="shared" si="13"/>
        <v>1.763635321228584</v>
      </c>
      <c r="AH50" s="79">
        <f t="shared" si="13"/>
        <v>1.3111602196264864</v>
      </c>
      <c r="AI50" s="79">
        <f t="shared" si="13"/>
        <v>1.728749284399604</v>
      </c>
      <c r="AJ50" s="79">
        <f t="shared" si="13"/>
        <v>1.634311786184089</v>
      </c>
      <c r="AK50" s="79">
        <f t="shared" si="13"/>
        <v>0.91195207173967496</v>
      </c>
      <c r="AL50" s="79">
        <f t="shared" si="13"/>
        <v>0.80065154561063689</v>
      </c>
      <c r="AM50" s="85">
        <f t="shared" si="13"/>
        <v>0.90758914989155992</v>
      </c>
    </row>
    <row r="51" spans="1:39" ht="8.2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03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</row>
    <row r="52" spans="1:39" x14ac:dyDescent="0.25">
      <c r="B52" s="13" t="s">
        <v>88</v>
      </c>
      <c r="C52" s="107">
        <f>AVERAGE(I52:T52)</f>
        <v>54700871.256666668</v>
      </c>
      <c r="D52" s="101">
        <f>IF(I52=" "," ",IFERROR(AVERAGE($I52:$K52),0))</f>
        <v>42609983.803333335</v>
      </c>
      <c r="E52" s="101">
        <f>IF(L52=" "," ",IFERROR(AVERAGE($L52:$N52),0))</f>
        <v>39791828</v>
      </c>
      <c r="F52" s="101">
        <f>IF(O52=" "," ",IFERROR(AVERAGE($O52:$Q52),0))</f>
        <v>68240339.870000005</v>
      </c>
      <c r="G52" s="101">
        <f>IF(R52&lt;D206," ",IFERROR(AVERAGE($R52:$T52),0))</f>
        <v>68161333.353333339</v>
      </c>
      <c r="H52" s="158">
        <f>IFERROR((E52-D52)/D52,0)</f>
        <v>-6.6138391798986632E-2</v>
      </c>
      <c r="I52" s="101">
        <f t="shared" ref="I52:Q52" si="15">SUM(I17:I51)</f>
        <v>39165864.280000001</v>
      </c>
      <c r="J52" s="101">
        <f t="shared" si="15"/>
        <v>42806363.869999997</v>
      </c>
      <c r="K52" s="101">
        <f t="shared" si="15"/>
        <v>45857723.260000005</v>
      </c>
      <c r="L52" s="101">
        <f t="shared" si="15"/>
        <v>37043953.580000006</v>
      </c>
      <c r="M52" s="101">
        <f t="shared" si="15"/>
        <v>37272690.140000001</v>
      </c>
      <c r="N52" s="101">
        <f t="shared" si="15"/>
        <v>45058840.280000009</v>
      </c>
      <c r="O52" s="101">
        <f t="shared" si="15"/>
        <v>53586043.520000011</v>
      </c>
      <c r="P52" s="101">
        <f t="shared" si="15"/>
        <v>77517878.289999977</v>
      </c>
      <c r="Q52" s="101">
        <f t="shared" si="15"/>
        <v>73617097.800000012</v>
      </c>
      <c r="R52" s="101">
        <v>75333140.680000022</v>
      </c>
      <c r="S52" s="101">
        <v>63187461.389999993</v>
      </c>
      <c r="T52" s="109">
        <v>65963397.990000002</v>
      </c>
      <c r="U52" s="79"/>
      <c r="V52" s="110">
        <f>AVERAGE(I52:T52)/V$14</f>
        <v>436.9876129432551</v>
      </c>
      <c r="W52" s="111">
        <f>IFERROR(AVERAGE($I52:$K52)/W$14,"")</f>
        <v>491.91285950674012</v>
      </c>
      <c r="X52" s="111">
        <f>IFERROR(AVERAGE($L52:$N52)/X$14,0)</f>
        <v>451.26024994518747</v>
      </c>
      <c r="Y52" s="111">
        <f>IFERROR(AVERAGE($O52:$Q52)/Y$14,0)</f>
        <v>420.64810473000745</v>
      </c>
      <c r="Z52" s="111">
        <f>IFERROR(AVERAGE($R52:$T52)/Z$14,0)</f>
        <v>416.42619324094539</v>
      </c>
      <c r="AA52" s="158">
        <f t="shared" ref="AA52" si="16">IFERROR((Y52-X52)/X52,0)</f>
        <v>-6.7837008065519483E-2</v>
      </c>
      <c r="AB52" s="111">
        <f t="shared" ref="AB52:AM52" si="17">SUM(AB17:AB51)</f>
        <v>452.75315330728512</v>
      </c>
      <c r="AC52" s="111">
        <f t="shared" si="17"/>
        <v>496.19060936594411</v>
      </c>
      <c r="AD52" s="111">
        <f t="shared" si="17"/>
        <v>526.57369366265914</v>
      </c>
      <c r="AE52" s="111">
        <f t="shared" si="17"/>
        <v>425.02556971901288</v>
      </c>
      <c r="AF52" s="111">
        <f t="shared" si="17"/>
        <v>425.71087717294472</v>
      </c>
      <c r="AG52" s="111">
        <f t="shared" si="17"/>
        <v>501.61800215970715</v>
      </c>
      <c r="AH52" s="111">
        <f t="shared" si="17"/>
        <v>331.70559354243647</v>
      </c>
      <c r="AI52" s="111">
        <f t="shared" si="17"/>
        <v>477.17698438298311</v>
      </c>
      <c r="AJ52" s="111">
        <f t="shared" si="17"/>
        <v>452.52147010732585</v>
      </c>
      <c r="AK52" s="111">
        <f t="shared" si="17"/>
        <v>460.18179679052918</v>
      </c>
      <c r="AL52" s="111">
        <f t="shared" si="17"/>
        <v>386.09690627348664</v>
      </c>
      <c r="AM52" s="113">
        <f t="shared" si="17"/>
        <v>402.98987683660687</v>
      </c>
    </row>
    <row r="53" spans="1:39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03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</row>
    <row r="54" spans="1:39" x14ac:dyDescent="0.25">
      <c r="A54" s="1" t="s">
        <v>89</v>
      </c>
      <c r="B54" t="s">
        <v>90</v>
      </c>
      <c r="C54" s="75">
        <f t="shared" ref="C54:C85" si="18">AVERAGE(I54:T54)</f>
        <v>790012.85583333333</v>
      </c>
      <c r="D54" s="76">
        <f t="shared" ref="D54:D85" si="19">IF(I54=" "," ",IFERROR(AVERAGE($I54:$K54),0))</f>
        <v>365478.75</v>
      </c>
      <c r="E54" s="76">
        <f t="shared" ref="E54:E85" si="20">IF(L54=" "," ",IFERROR(AVERAGE($L54:$N54),0))</f>
        <v>443058.34666666668</v>
      </c>
      <c r="F54" s="76">
        <f t="shared" ref="F54:F85" si="21">IF(O54=" "," ",IFERROR(AVERAGE($O54:$Q54),0))</f>
        <v>972813.9</v>
      </c>
      <c r="G54" s="76">
        <f t="shared" ref="G54:G85" si="22">IF(R54&lt;D208," ",IFERROR(AVERAGE($R54:$T54),0))</f>
        <v>1378700.4266666668</v>
      </c>
      <c r="H54" s="157">
        <f t="shared" ref="H54:H85" si="23">IFERROR((E54-D54)/D54,0)</f>
        <v>0.21226841961855972</v>
      </c>
      <c r="I54" s="189">
        <v>343610.8</v>
      </c>
      <c r="J54" s="189">
        <v>403513.28</v>
      </c>
      <c r="K54" s="189">
        <v>349312.17</v>
      </c>
      <c r="L54" s="189">
        <v>447593.36</v>
      </c>
      <c r="M54" s="189">
        <v>478102.84</v>
      </c>
      <c r="N54" s="189">
        <v>403478.84</v>
      </c>
      <c r="O54" s="189">
        <v>637115.83000000007</v>
      </c>
      <c r="P54" s="189">
        <v>1661819.29</v>
      </c>
      <c r="Q54" s="189">
        <v>619506.58000000007</v>
      </c>
      <c r="R54" s="189">
        <v>1330147.2800000003</v>
      </c>
      <c r="S54" s="189">
        <v>1459109.4999999998</v>
      </c>
      <c r="T54" s="190">
        <v>1346844.5</v>
      </c>
      <c r="U54" s="79"/>
      <c r="V54" s="78">
        <f t="shared" ref="V54:V85" si="24">AVERAGE(I54:T54)/V$14</f>
        <v>6.3111578322990214</v>
      </c>
      <c r="W54" s="79">
        <f t="shared" ref="W54:W85" si="25">IFERROR(AVERAGE($I54:$K54)/W$14,"")</f>
        <v>4.2192857390240244</v>
      </c>
      <c r="X54" s="79">
        <f t="shared" ref="X54:X85" si="26">IFERROR(AVERAGE($L54:$N54)/X$14,0)</f>
        <v>5.0245145876962862</v>
      </c>
      <c r="Y54" s="79">
        <f t="shared" ref="Y54:Y85" si="27">IFERROR(AVERAGE($O54:$Q54)/Y$14,0)</f>
        <v>5.9966337223637716</v>
      </c>
      <c r="Z54" s="79">
        <f t="shared" ref="Z54:Z85" si="28">IFERROR(AVERAGE($R54:$T54)/Z$14,0)</f>
        <v>8.4230595566597781</v>
      </c>
      <c r="AA54" s="157">
        <f t="shared" ref="AA54:AA85" si="29">IFERROR((Z54-Y54)/Y54,0)</f>
        <v>0.4046313226113718</v>
      </c>
      <c r="AB54" s="105">
        <f t="shared" ref="AB54:AM75" si="30">IFERROR(I54/I$14,0)</f>
        <v>3.9721036691096572</v>
      </c>
      <c r="AC54" s="79">
        <f t="shared" si="30"/>
        <v>4.6773302422626637</v>
      </c>
      <c r="AD54" s="79">
        <f t="shared" si="30"/>
        <v>4.011071342450653</v>
      </c>
      <c r="AE54" s="79">
        <f t="shared" si="30"/>
        <v>5.135483782140275</v>
      </c>
      <c r="AF54" s="79">
        <f t="shared" si="30"/>
        <v>5.4606624483176098</v>
      </c>
      <c r="AG54" s="79">
        <f t="shared" si="30"/>
        <v>4.4917323299230745</v>
      </c>
      <c r="AH54" s="79">
        <f t="shared" si="30"/>
        <v>3.9438419159749181</v>
      </c>
      <c r="AI54" s="79">
        <f t="shared" si="30"/>
        <v>10.22966488356489</v>
      </c>
      <c r="AJ54" s="79">
        <f t="shared" si="30"/>
        <v>3.8080831315080959</v>
      </c>
      <c r="AK54" s="79">
        <f t="shared" si="30"/>
        <v>8.1253689914051677</v>
      </c>
      <c r="AL54" s="79">
        <f t="shared" si="30"/>
        <v>8.9156559145041143</v>
      </c>
      <c r="AM54" s="85">
        <f t="shared" si="30"/>
        <v>8.2282707639673767</v>
      </c>
    </row>
    <row r="55" spans="1:39" x14ac:dyDescent="0.25">
      <c r="A55" s="1" t="s">
        <v>91</v>
      </c>
      <c r="B55" t="s">
        <v>92</v>
      </c>
      <c r="C55" s="75">
        <f t="shared" si="18"/>
        <v>182257.77083333334</v>
      </c>
      <c r="D55" s="76">
        <f t="shared" si="19"/>
        <v>166965.71333333332</v>
      </c>
      <c r="E55" s="76">
        <f t="shared" si="20"/>
        <v>198736.01333333334</v>
      </c>
      <c r="F55" s="76">
        <f t="shared" si="21"/>
        <v>173142.54666666666</v>
      </c>
      <c r="G55" s="76">
        <f t="shared" si="22"/>
        <v>190186.80999999997</v>
      </c>
      <c r="H55" s="157">
        <f t="shared" si="23"/>
        <v>0.19028038371311137</v>
      </c>
      <c r="I55" s="189">
        <v>190995.66</v>
      </c>
      <c r="J55" s="189">
        <v>171744.43</v>
      </c>
      <c r="K55" s="189">
        <v>138157.04999999999</v>
      </c>
      <c r="L55" s="189">
        <v>153663.82</v>
      </c>
      <c r="M55" s="189">
        <v>221074.37</v>
      </c>
      <c r="N55" s="189">
        <v>221469.85</v>
      </c>
      <c r="O55" s="189">
        <v>123452.82</v>
      </c>
      <c r="P55" s="189">
        <v>179029.82</v>
      </c>
      <c r="Q55" s="189">
        <v>216945</v>
      </c>
      <c r="R55" s="189">
        <v>161661.69</v>
      </c>
      <c r="S55" s="189">
        <v>182877.78</v>
      </c>
      <c r="T55" s="190">
        <v>226020.96</v>
      </c>
      <c r="U55" s="79"/>
      <c r="V55" s="78">
        <f t="shared" si="24"/>
        <v>1.4559985314148081</v>
      </c>
      <c r="W55" s="79">
        <f t="shared" si="25"/>
        <v>1.9275431284946296</v>
      </c>
      <c r="X55" s="79">
        <f t="shared" si="26"/>
        <v>2.2537708760178123</v>
      </c>
      <c r="Y55" s="79">
        <f t="shared" si="27"/>
        <v>1.0672878277307472</v>
      </c>
      <c r="Z55" s="79">
        <f t="shared" si="28"/>
        <v>1.1619310450162408</v>
      </c>
      <c r="AA55" s="157">
        <f t="shared" si="29"/>
        <v>8.8676376537267135E-2</v>
      </c>
      <c r="AB55" s="105">
        <f t="shared" si="30"/>
        <v>2.2078891637574274</v>
      </c>
      <c r="AC55" s="79">
        <f t="shared" si="30"/>
        <v>1.9907781384026892</v>
      </c>
      <c r="AD55" s="79">
        <f t="shared" si="30"/>
        <v>1.5864256433221948</v>
      </c>
      <c r="AE55" s="79">
        <f t="shared" si="30"/>
        <v>1.7630691740192985</v>
      </c>
      <c r="AF55" s="79">
        <f t="shared" si="30"/>
        <v>2.5250059391918129</v>
      </c>
      <c r="AG55" s="79">
        <f t="shared" si="30"/>
        <v>2.4655153795629379</v>
      </c>
      <c r="AH55" s="79">
        <f t="shared" si="30"/>
        <v>0.76419134988579185</v>
      </c>
      <c r="AI55" s="79">
        <f t="shared" si="30"/>
        <v>1.1020542809831888</v>
      </c>
      <c r="AJ55" s="79">
        <f t="shared" si="30"/>
        <v>1.3335525749621961</v>
      </c>
      <c r="AK55" s="79">
        <f t="shared" si="30"/>
        <v>0.98753040567368955</v>
      </c>
      <c r="AL55" s="79">
        <f t="shared" si="30"/>
        <v>1.1174455110383301</v>
      </c>
      <c r="AM55" s="85">
        <f t="shared" si="30"/>
        <v>1.3808287869994196</v>
      </c>
    </row>
    <row r="56" spans="1:39" x14ac:dyDescent="0.25">
      <c r="A56" s="1" t="s">
        <v>93</v>
      </c>
      <c r="B56" t="s">
        <v>94</v>
      </c>
      <c r="C56" s="75">
        <f t="shared" si="18"/>
        <v>0</v>
      </c>
      <c r="D56" s="76">
        <f t="shared" si="19"/>
        <v>0</v>
      </c>
      <c r="E56" s="76">
        <f t="shared" si="20"/>
        <v>0</v>
      </c>
      <c r="F56" s="76">
        <f t="shared" si="21"/>
        <v>0</v>
      </c>
      <c r="G56" s="76">
        <f t="shared" si="22"/>
        <v>0</v>
      </c>
      <c r="H56" s="157">
        <f t="shared" si="23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190">
        <v>0</v>
      </c>
      <c r="U56" s="79"/>
      <c r="V56" s="78">
        <f t="shared" si="24"/>
        <v>0</v>
      </c>
      <c r="W56" s="79">
        <f t="shared" si="25"/>
        <v>0</v>
      </c>
      <c r="X56" s="79">
        <f t="shared" si="26"/>
        <v>0</v>
      </c>
      <c r="Y56" s="79">
        <f t="shared" si="27"/>
        <v>0</v>
      </c>
      <c r="Z56" s="79">
        <f t="shared" si="28"/>
        <v>0</v>
      </c>
      <c r="AA56" s="157">
        <f t="shared" si="29"/>
        <v>0</v>
      </c>
      <c r="AB56" s="105">
        <f t="shared" si="30"/>
        <v>0</v>
      </c>
      <c r="AC56" s="79">
        <f t="shared" si="30"/>
        <v>0</v>
      </c>
      <c r="AD56" s="79">
        <f t="shared" si="30"/>
        <v>0</v>
      </c>
      <c r="AE56" s="79">
        <f t="shared" si="30"/>
        <v>0</v>
      </c>
      <c r="AF56" s="79">
        <f t="shared" si="30"/>
        <v>0</v>
      </c>
      <c r="AG56" s="79">
        <f t="shared" si="30"/>
        <v>0</v>
      </c>
      <c r="AH56" s="79">
        <f t="shared" si="30"/>
        <v>0</v>
      </c>
      <c r="AI56" s="79">
        <f t="shared" si="30"/>
        <v>0</v>
      </c>
      <c r="AJ56" s="79">
        <f t="shared" si="30"/>
        <v>0</v>
      </c>
      <c r="AK56" s="79">
        <f t="shared" si="30"/>
        <v>0</v>
      </c>
      <c r="AL56" s="79">
        <f t="shared" si="30"/>
        <v>0</v>
      </c>
      <c r="AM56" s="85">
        <f t="shared" si="30"/>
        <v>0</v>
      </c>
    </row>
    <row r="57" spans="1:39" x14ac:dyDescent="0.25">
      <c r="A57" s="1" t="s">
        <v>95</v>
      </c>
      <c r="B57" t="s">
        <v>96</v>
      </c>
      <c r="C57" s="75">
        <f t="shared" si="18"/>
        <v>0</v>
      </c>
      <c r="D57" s="76">
        <f t="shared" si="19"/>
        <v>0</v>
      </c>
      <c r="E57" s="76">
        <f t="shared" si="20"/>
        <v>0</v>
      </c>
      <c r="F57" s="76">
        <f t="shared" si="21"/>
        <v>0</v>
      </c>
      <c r="G57" s="76">
        <f t="shared" si="22"/>
        <v>0</v>
      </c>
      <c r="H57" s="157">
        <f t="shared" si="23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>
        <v>0</v>
      </c>
      <c r="S57" s="189">
        <v>0</v>
      </c>
      <c r="T57" s="190">
        <v>0</v>
      </c>
      <c r="U57" s="79"/>
      <c r="V57" s="78">
        <f t="shared" si="24"/>
        <v>0</v>
      </c>
      <c r="W57" s="79">
        <f t="shared" si="25"/>
        <v>0</v>
      </c>
      <c r="X57" s="79">
        <f t="shared" si="26"/>
        <v>0</v>
      </c>
      <c r="Y57" s="79">
        <f t="shared" si="27"/>
        <v>0</v>
      </c>
      <c r="Z57" s="79">
        <f t="shared" si="28"/>
        <v>0</v>
      </c>
      <c r="AA57" s="157">
        <f t="shared" si="29"/>
        <v>0</v>
      </c>
      <c r="AB57" s="105">
        <f t="shared" si="30"/>
        <v>0</v>
      </c>
      <c r="AC57" s="79">
        <f t="shared" si="30"/>
        <v>0</v>
      </c>
      <c r="AD57" s="79">
        <f t="shared" si="30"/>
        <v>0</v>
      </c>
      <c r="AE57" s="79">
        <f t="shared" si="30"/>
        <v>0</v>
      </c>
      <c r="AF57" s="79">
        <f t="shared" si="30"/>
        <v>0</v>
      </c>
      <c r="AG57" s="79">
        <f t="shared" si="30"/>
        <v>0</v>
      </c>
      <c r="AH57" s="79">
        <f t="shared" si="30"/>
        <v>0</v>
      </c>
      <c r="AI57" s="79">
        <f t="shared" si="30"/>
        <v>0</v>
      </c>
      <c r="AJ57" s="79">
        <f t="shared" si="30"/>
        <v>0</v>
      </c>
      <c r="AK57" s="79">
        <f t="shared" si="30"/>
        <v>0</v>
      </c>
      <c r="AL57" s="79">
        <f t="shared" si="30"/>
        <v>0</v>
      </c>
      <c r="AM57" s="85">
        <f t="shared" si="30"/>
        <v>0</v>
      </c>
    </row>
    <row r="58" spans="1:39" x14ac:dyDescent="0.25">
      <c r="A58" s="1" t="s">
        <v>97</v>
      </c>
      <c r="B58" t="s">
        <v>98</v>
      </c>
      <c r="C58" s="75">
        <f t="shared" si="18"/>
        <v>23406.387499999997</v>
      </c>
      <c r="D58" s="76">
        <f t="shared" si="19"/>
        <v>7091.18</v>
      </c>
      <c r="E58" s="76">
        <f t="shared" si="20"/>
        <v>4592.62</v>
      </c>
      <c r="F58" s="76">
        <f t="shared" si="21"/>
        <v>49851.176666666666</v>
      </c>
      <c r="G58" s="76">
        <f t="shared" si="22"/>
        <v>32090.573333333334</v>
      </c>
      <c r="H58" s="157">
        <f t="shared" si="23"/>
        <v>-0.35234756415716428</v>
      </c>
      <c r="I58" s="189">
        <v>90.03</v>
      </c>
      <c r="J58" s="189">
        <v>11106.97</v>
      </c>
      <c r="K58" s="189">
        <v>10076.539999999999</v>
      </c>
      <c r="L58" s="189">
        <v>16703.66</v>
      </c>
      <c r="M58" s="189">
        <v>-5589.4699999999993</v>
      </c>
      <c r="N58" s="189">
        <v>2663.67</v>
      </c>
      <c r="O58" s="189">
        <v>40889.57</v>
      </c>
      <c r="P58" s="189">
        <v>76906.39</v>
      </c>
      <c r="Q58" s="189">
        <v>31757.57</v>
      </c>
      <c r="R58" s="189">
        <v>26263.579999999998</v>
      </c>
      <c r="S58" s="189">
        <v>36432.149999999994</v>
      </c>
      <c r="T58" s="190">
        <v>33575.99</v>
      </c>
      <c r="U58" s="79"/>
      <c r="V58" s="78">
        <f t="shared" si="24"/>
        <v>0.1869860783982169</v>
      </c>
      <c r="W58" s="79">
        <f t="shared" si="25"/>
        <v>8.1864443957008121E-2</v>
      </c>
      <c r="X58" s="79">
        <f t="shared" si="26"/>
        <v>5.2082725355147463E-2</v>
      </c>
      <c r="Y58" s="79">
        <f t="shared" si="27"/>
        <v>0.30729335497657601</v>
      </c>
      <c r="Z58" s="79">
        <f t="shared" si="28"/>
        <v>0.19605478113003902</v>
      </c>
      <c r="AA58" s="157">
        <f t="shared" si="29"/>
        <v>-0.3619947260330974</v>
      </c>
      <c r="AB58" s="105">
        <f t="shared" si="30"/>
        <v>1.0407370587011307E-3</v>
      </c>
      <c r="AC58" s="79">
        <f t="shared" si="30"/>
        <v>0.12874660948185926</v>
      </c>
      <c r="AD58" s="79">
        <f t="shared" si="30"/>
        <v>0.11570659225831638</v>
      </c>
      <c r="AE58" s="79">
        <f t="shared" si="30"/>
        <v>0.19165024037082506</v>
      </c>
      <c r="AF58" s="79">
        <f t="shared" si="30"/>
        <v>-6.3840258583274315E-2</v>
      </c>
      <c r="AG58" s="79">
        <f t="shared" si="30"/>
        <v>2.9653333630200274E-2</v>
      </c>
      <c r="AH58" s="79">
        <f t="shared" si="30"/>
        <v>0.25311253071861439</v>
      </c>
      <c r="AI58" s="79">
        <f t="shared" si="30"/>
        <v>0.47341284448849191</v>
      </c>
      <c r="AJ58" s="79">
        <f t="shared" si="30"/>
        <v>0.19521256193063768</v>
      </c>
      <c r="AK58" s="79">
        <f t="shared" si="30"/>
        <v>0.16043432313396822</v>
      </c>
      <c r="AL58" s="79">
        <f t="shared" si="30"/>
        <v>0.22261284271372439</v>
      </c>
      <c r="AM58" s="85">
        <f t="shared" si="30"/>
        <v>0.20512563765769617</v>
      </c>
    </row>
    <row r="59" spans="1:39" x14ac:dyDescent="0.25">
      <c r="A59" s="1" t="s">
        <v>99</v>
      </c>
      <c r="B59" t="s">
        <v>100</v>
      </c>
      <c r="C59" s="75">
        <f t="shared" si="18"/>
        <v>214585.57916666669</v>
      </c>
      <c r="D59" s="76">
        <f t="shared" si="19"/>
        <v>141608.26333333334</v>
      </c>
      <c r="E59" s="76">
        <f t="shared" si="20"/>
        <v>168192.37</v>
      </c>
      <c r="F59" s="76">
        <f t="shared" si="21"/>
        <v>215441.53</v>
      </c>
      <c r="G59" s="76">
        <f t="shared" si="22"/>
        <v>333100.15333333338</v>
      </c>
      <c r="H59" s="157">
        <f t="shared" si="23"/>
        <v>0.18772991095929212</v>
      </c>
      <c r="I59" s="189">
        <v>181170.84</v>
      </c>
      <c r="J59" s="189">
        <v>138398.23000000001</v>
      </c>
      <c r="K59" s="189">
        <v>105255.72</v>
      </c>
      <c r="L59" s="189">
        <v>145452.48000000001</v>
      </c>
      <c r="M59" s="189">
        <v>228932.03</v>
      </c>
      <c r="N59" s="189">
        <v>130192.6</v>
      </c>
      <c r="O59" s="189">
        <v>78159.02</v>
      </c>
      <c r="P59" s="189">
        <v>250819.27</v>
      </c>
      <c r="Q59" s="189">
        <v>317346.3</v>
      </c>
      <c r="R59" s="189">
        <v>318609.06</v>
      </c>
      <c r="S59" s="189">
        <v>236570.51</v>
      </c>
      <c r="T59" s="190">
        <v>444120.89</v>
      </c>
      <c r="U59" s="79"/>
      <c r="V59" s="78">
        <f t="shared" si="24"/>
        <v>1.7142549626329617</v>
      </c>
      <c r="W59" s="79">
        <f t="shared" si="25"/>
        <v>1.634802915382336</v>
      </c>
      <c r="X59" s="79">
        <f t="shared" si="26"/>
        <v>1.9073899023958751</v>
      </c>
      <c r="Y59" s="79">
        <f t="shared" si="27"/>
        <v>1.3280278417029672</v>
      </c>
      <c r="Z59" s="79">
        <f t="shared" si="28"/>
        <v>2.0350486411632338</v>
      </c>
      <c r="AA59" s="157">
        <f t="shared" si="29"/>
        <v>0.53238401881216146</v>
      </c>
      <c r="AB59" s="105">
        <f t="shared" si="30"/>
        <v>2.0943153076087206</v>
      </c>
      <c r="AC59" s="79">
        <f t="shared" si="30"/>
        <v>1.604245160542483</v>
      </c>
      <c r="AD59" s="79">
        <f t="shared" si="30"/>
        <v>1.2086272348341314</v>
      </c>
      <c r="AE59" s="79">
        <f t="shared" si="30"/>
        <v>1.6688559725552738</v>
      </c>
      <c r="AF59" s="79">
        <f t="shared" si="30"/>
        <v>2.6147523813874867</v>
      </c>
      <c r="AG59" s="79">
        <f t="shared" si="30"/>
        <v>1.4493704565442462</v>
      </c>
      <c r="AH59" s="79">
        <f t="shared" si="30"/>
        <v>0.48381597925062059</v>
      </c>
      <c r="AI59" s="79">
        <f t="shared" si="30"/>
        <v>1.5439687659663528</v>
      </c>
      <c r="AJ59" s="79">
        <f t="shared" si="30"/>
        <v>1.9507155063252233</v>
      </c>
      <c r="AK59" s="79">
        <f t="shared" si="30"/>
        <v>1.9462628052021038</v>
      </c>
      <c r="AL59" s="79">
        <f t="shared" si="30"/>
        <v>1.4455263752848946</v>
      </c>
      <c r="AM59" s="85">
        <f t="shared" si="30"/>
        <v>2.7132656627058069</v>
      </c>
    </row>
    <row r="60" spans="1:39" x14ac:dyDescent="0.25">
      <c r="A60" s="1" t="s">
        <v>101</v>
      </c>
      <c r="B60" t="s">
        <v>102</v>
      </c>
      <c r="C60" s="75">
        <f t="shared" si="18"/>
        <v>0</v>
      </c>
      <c r="D60" s="76">
        <f t="shared" si="19"/>
        <v>0</v>
      </c>
      <c r="E60" s="76">
        <f t="shared" si="20"/>
        <v>0</v>
      </c>
      <c r="F60" s="76">
        <f t="shared" si="21"/>
        <v>0</v>
      </c>
      <c r="G60" s="76">
        <f t="shared" si="22"/>
        <v>0</v>
      </c>
      <c r="H60" s="157">
        <f t="shared" si="23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90">
        <v>0</v>
      </c>
      <c r="U60" s="79"/>
      <c r="V60" s="78">
        <f t="shared" si="24"/>
        <v>0</v>
      </c>
      <c r="W60" s="79">
        <f t="shared" si="25"/>
        <v>0</v>
      </c>
      <c r="X60" s="79">
        <f t="shared" si="26"/>
        <v>0</v>
      </c>
      <c r="Y60" s="79">
        <f t="shared" si="27"/>
        <v>0</v>
      </c>
      <c r="Z60" s="79">
        <f t="shared" si="28"/>
        <v>0</v>
      </c>
      <c r="AA60" s="157">
        <f t="shared" si="29"/>
        <v>0</v>
      </c>
      <c r="AB60" s="105">
        <f t="shared" si="30"/>
        <v>0</v>
      </c>
      <c r="AC60" s="79">
        <f t="shared" si="30"/>
        <v>0</v>
      </c>
      <c r="AD60" s="79">
        <f t="shared" si="30"/>
        <v>0</v>
      </c>
      <c r="AE60" s="79">
        <f t="shared" si="30"/>
        <v>0</v>
      </c>
      <c r="AF60" s="79">
        <f t="shared" si="30"/>
        <v>0</v>
      </c>
      <c r="AG60" s="79">
        <f t="shared" si="30"/>
        <v>0</v>
      </c>
      <c r="AH60" s="79">
        <f t="shared" si="30"/>
        <v>0</v>
      </c>
      <c r="AI60" s="79">
        <f t="shared" si="30"/>
        <v>0</v>
      </c>
      <c r="AJ60" s="79">
        <f t="shared" si="30"/>
        <v>0</v>
      </c>
      <c r="AK60" s="79">
        <f t="shared" si="30"/>
        <v>0</v>
      </c>
      <c r="AL60" s="79">
        <f t="shared" si="30"/>
        <v>0</v>
      </c>
      <c r="AM60" s="85">
        <f t="shared" si="30"/>
        <v>0</v>
      </c>
    </row>
    <row r="61" spans="1:39" x14ac:dyDescent="0.25">
      <c r="A61" s="1" t="s">
        <v>103</v>
      </c>
      <c r="B61" t="s">
        <v>104</v>
      </c>
      <c r="C61" s="75">
        <f t="shared" si="18"/>
        <v>0</v>
      </c>
      <c r="D61" s="76">
        <f t="shared" si="19"/>
        <v>0</v>
      </c>
      <c r="E61" s="76">
        <f t="shared" si="20"/>
        <v>0</v>
      </c>
      <c r="F61" s="76">
        <f t="shared" si="21"/>
        <v>0</v>
      </c>
      <c r="G61" s="76">
        <f t="shared" si="22"/>
        <v>0</v>
      </c>
      <c r="H61" s="157">
        <f t="shared" si="23"/>
        <v>0</v>
      </c>
      <c r="I61" s="189">
        <v>0</v>
      </c>
      <c r="J61" s="189">
        <v>0</v>
      </c>
      <c r="K61" s="189">
        <v>0</v>
      </c>
      <c r="L61" s="189">
        <v>0</v>
      </c>
      <c r="M61" s="189">
        <v>0</v>
      </c>
      <c r="N61" s="189">
        <v>0</v>
      </c>
      <c r="O61" s="189">
        <v>0</v>
      </c>
      <c r="P61" s="189">
        <v>0</v>
      </c>
      <c r="Q61" s="189">
        <v>0</v>
      </c>
      <c r="R61" s="189">
        <v>0</v>
      </c>
      <c r="S61" s="189">
        <v>0</v>
      </c>
      <c r="T61" s="190">
        <v>0</v>
      </c>
      <c r="U61" s="79"/>
      <c r="V61" s="78">
        <f t="shared" si="24"/>
        <v>0</v>
      </c>
      <c r="W61" s="79">
        <f t="shared" si="25"/>
        <v>0</v>
      </c>
      <c r="X61" s="79">
        <f t="shared" si="26"/>
        <v>0</v>
      </c>
      <c r="Y61" s="79">
        <f t="shared" si="27"/>
        <v>0</v>
      </c>
      <c r="Z61" s="79">
        <f t="shared" si="28"/>
        <v>0</v>
      </c>
      <c r="AA61" s="157">
        <f t="shared" si="29"/>
        <v>0</v>
      </c>
      <c r="AB61" s="105">
        <f t="shared" si="30"/>
        <v>0</v>
      </c>
      <c r="AC61" s="79">
        <f t="shared" si="30"/>
        <v>0</v>
      </c>
      <c r="AD61" s="79">
        <f t="shared" si="30"/>
        <v>0</v>
      </c>
      <c r="AE61" s="79">
        <f t="shared" si="30"/>
        <v>0</v>
      </c>
      <c r="AF61" s="79">
        <f t="shared" si="30"/>
        <v>0</v>
      </c>
      <c r="AG61" s="79">
        <f t="shared" si="30"/>
        <v>0</v>
      </c>
      <c r="AH61" s="79">
        <f t="shared" si="30"/>
        <v>0</v>
      </c>
      <c r="AI61" s="79">
        <f t="shared" si="30"/>
        <v>0</v>
      </c>
      <c r="AJ61" s="79">
        <f t="shared" si="30"/>
        <v>0</v>
      </c>
      <c r="AK61" s="79">
        <f t="shared" si="30"/>
        <v>0</v>
      </c>
      <c r="AL61" s="79">
        <f t="shared" si="30"/>
        <v>0</v>
      </c>
      <c r="AM61" s="85">
        <f t="shared" si="30"/>
        <v>0</v>
      </c>
    </row>
    <row r="62" spans="1:39" x14ac:dyDescent="0.25">
      <c r="A62" s="1" t="s">
        <v>105</v>
      </c>
      <c r="B62" t="s">
        <v>106</v>
      </c>
      <c r="C62" s="75">
        <f t="shared" si="18"/>
        <v>0</v>
      </c>
      <c r="D62" s="76">
        <f t="shared" si="19"/>
        <v>0</v>
      </c>
      <c r="E62" s="76">
        <f t="shared" si="20"/>
        <v>0</v>
      </c>
      <c r="F62" s="76">
        <f t="shared" si="21"/>
        <v>0</v>
      </c>
      <c r="G62" s="76">
        <f t="shared" si="22"/>
        <v>0</v>
      </c>
      <c r="H62" s="157">
        <f t="shared" si="23"/>
        <v>0</v>
      </c>
      <c r="I62" s="189">
        <v>0</v>
      </c>
      <c r="J62" s="189">
        <v>0</v>
      </c>
      <c r="K62" s="189">
        <v>0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  <c r="T62" s="190">
        <v>0</v>
      </c>
      <c r="U62" s="79"/>
      <c r="V62" s="78">
        <f t="shared" si="24"/>
        <v>0</v>
      </c>
      <c r="W62" s="79">
        <f t="shared" si="25"/>
        <v>0</v>
      </c>
      <c r="X62" s="79">
        <f t="shared" si="26"/>
        <v>0</v>
      </c>
      <c r="Y62" s="79">
        <f t="shared" si="27"/>
        <v>0</v>
      </c>
      <c r="Z62" s="79">
        <f t="shared" si="28"/>
        <v>0</v>
      </c>
      <c r="AA62" s="157">
        <f t="shared" si="29"/>
        <v>0</v>
      </c>
      <c r="AB62" s="105">
        <f t="shared" si="30"/>
        <v>0</v>
      </c>
      <c r="AC62" s="79">
        <f t="shared" si="30"/>
        <v>0</v>
      </c>
      <c r="AD62" s="79">
        <f t="shared" si="30"/>
        <v>0</v>
      </c>
      <c r="AE62" s="79">
        <f t="shared" si="30"/>
        <v>0</v>
      </c>
      <c r="AF62" s="79">
        <f t="shared" si="30"/>
        <v>0</v>
      </c>
      <c r="AG62" s="79">
        <f t="shared" si="30"/>
        <v>0</v>
      </c>
      <c r="AH62" s="79">
        <f t="shared" si="30"/>
        <v>0</v>
      </c>
      <c r="AI62" s="79">
        <f t="shared" si="30"/>
        <v>0</v>
      </c>
      <c r="AJ62" s="79">
        <f t="shared" si="30"/>
        <v>0</v>
      </c>
      <c r="AK62" s="79">
        <f t="shared" si="30"/>
        <v>0</v>
      </c>
      <c r="AL62" s="79">
        <f t="shared" si="30"/>
        <v>0</v>
      </c>
      <c r="AM62" s="85">
        <f t="shared" si="30"/>
        <v>0</v>
      </c>
    </row>
    <row r="63" spans="1:39" x14ac:dyDescent="0.25">
      <c r="A63" s="1" t="s">
        <v>107</v>
      </c>
      <c r="B63" t="s">
        <v>108</v>
      </c>
      <c r="C63" s="75">
        <f t="shared" si="18"/>
        <v>0</v>
      </c>
      <c r="D63" s="76">
        <f t="shared" si="19"/>
        <v>0</v>
      </c>
      <c r="E63" s="76">
        <f t="shared" si="20"/>
        <v>0</v>
      </c>
      <c r="F63" s="76">
        <f t="shared" si="21"/>
        <v>0</v>
      </c>
      <c r="G63" s="76">
        <f t="shared" si="22"/>
        <v>0</v>
      </c>
      <c r="H63" s="157">
        <f t="shared" si="23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>
        <v>0</v>
      </c>
      <c r="S63" s="189">
        <v>0</v>
      </c>
      <c r="T63" s="190">
        <v>0</v>
      </c>
      <c r="U63" s="79"/>
      <c r="V63" s="78">
        <f t="shared" si="24"/>
        <v>0</v>
      </c>
      <c r="W63" s="79">
        <f t="shared" si="25"/>
        <v>0</v>
      </c>
      <c r="X63" s="79">
        <f t="shared" si="26"/>
        <v>0</v>
      </c>
      <c r="Y63" s="79">
        <f t="shared" si="27"/>
        <v>0</v>
      </c>
      <c r="Z63" s="79">
        <f t="shared" si="28"/>
        <v>0</v>
      </c>
      <c r="AA63" s="157">
        <f t="shared" si="29"/>
        <v>0</v>
      </c>
      <c r="AB63" s="105">
        <f t="shared" si="30"/>
        <v>0</v>
      </c>
      <c r="AC63" s="79">
        <f t="shared" si="30"/>
        <v>0</v>
      </c>
      <c r="AD63" s="79">
        <f t="shared" si="30"/>
        <v>0</v>
      </c>
      <c r="AE63" s="79">
        <f t="shared" si="30"/>
        <v>0</v>
      </c>
      <c r="AF63" s="79">
        <f t="shared" si="30"/>
        <v>0</v>
      </c>
      <c r="AG63" s="79">
        <f t="shared" si="30"/>
        <v>0</v>
      </c>
      <c r="AH63" s="79">
        <f t="shared" si="30"/>
        <v>0</v>
      </c>
      <c r="AI63" s="79">
        <f t="shared" si="30"/>
        <v>0</v>
      </c>
      <c r="AJ63" s="79">
        <f t="shared" si="30"/>
        <v>0</v>
      </c>
      <c r="AK63" s="79">
        <f t="shared" si="30"/>
        <v>0</v>
      </c>
      <c r="AL63" s="79">
        <f t="shared" si="30"/>
        <v>0</v>
      </c>
      <c r="AM63" s="85">
        <f t="shared" si="30"/>
        <v>0</v>
      </c>
    </row>
    <row r="64" spans="1:39" x14ac:dyDescent="0.25">
      <c r="A64" s="1" t="s">
        <v>109</v>
      </c>
      <c r="B64" t="s">
        <v>110</v>
      </c>
      <c r="C64" s="75">
        <f t="shared" si="18"/>
        <v>0</v>
      </c>
      <c r="D64" s="76">
        <f t="shared" si="19"/>
        <v>0</v>
      </c>
      <c r="E64" s="76">
        <f t="shared" si="20"/>
        <v>0</v>
      </c>
      <c r="F64" s="76">
        <f t="shared" si="21"/>
        <v>0</v>
      </c>
      <c r="G64" s="76">
        <f t="shared" si="22"/>
        <v>0</v>
      </c>
      <c r="H64" s="157">
        <f t="shared" si="23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90">
        <v>0</v>
      </c>
      <c r="U64" s="79"/>
      <c r="V64" s="78">
        <f t="shared" si="24"/>
        <v>0</v>
      </c>
      <c r="W64" s="79">
        <f t="shared" si="25"/>
        <v>0</v>
      </c>
      <c r="X64" s="79">
        <f t="shared" si="26"/>
        <v>0</v>
      </c>
      <c r="Y64" s="79">
        <f t="shared" si="27"/>
        <v>0</v>
      </c>
      <c r="Z64" s="79">
        <f t="shared" si="28"/>
        <v>0</v>
      </c>
      <c r="AA64" s="157">
        <f t="shared" si="29"/>
        <v>0</v>
      </c>
      <c r="AB64" s="105">
        <f t="shared" si="30"/>
        <v>0</v>
      </c>
      <c r="AC64" s="79">
        <f t="shared" si="30"/>
        <v>0</v>
      </c>
      <c r="AD64" s="79">
        <f t="shared" si="30"/>
        <v>0</v>
      </c>
      <c r="AE64" s="79">
        <f t="shared" si="30"/>
        <v>0</v>
      </c>
      <c r="AF64" s="79">
        <f t="shared" si="30"/>
        <v>0</v>
      </c>
      <c r="AG64" s="79">
        <f t="shared" si="30"/>
        <v>0</v>
      </c>
      <c r="AH64" s="79">
        <f t="shared" si="30"/>
        <v>0</v>
      </c>
      <c r="AI64" s="79">
        <f t="shared" si="30"/>
        <v>0</v>
      </c>
      <c r="AJ64" s="79">
        <f t="shared" si="30"/>
        <v>0</v>
      </c>
      <c r="AK64" s="79">
        <f t="shared" si="30"/>
        <v>0</v>
      </c>
      <c r="AL64" s="79">
        <f t="shared" si="30"/>
        <v>0</v>
      </c>
      <c r="AM64" s="85">
        <f t="shared" si="30"/>
        <v>0</v>
      </c>
    </row>
    <row r="65" spans="1:39" x14ac:dyDescent="0.25">
      <c r="A65" s="1" t="s">
        <v>111</v>
      </c>
      <c r="B65" t="s">
        <v>112</v>
      </c>
      <c r="C65" s="75">
        <f t="shared" si="18"/>
        <v>0</v>
      </c>
      <c r="D65" s="76">
        <f t="shared" si="19"/>
        <v>0</v>
      </c>
      <c r="E65" s="76">
        <f t="shared" si="20"/>
        <v>0</v>
      </c>
      <c r="F65" s="76">
        <f t="shared" si="21"/>
        <v>0</v>
      </c>
      <c r="G65" s="76">
        <f t="shared" si="22"/>
        <v>0</v>
      </c>
      <c r="H65" s="157">
        <f t="shared" si="23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  <c r="T65" s="190">
        <v>0</v>
      </c>
      <c r="U65" s="79"/>
      <c r="V65" s="78">
        <f t="shared" si="24"/>
        <v>0</v>
      </c>
      <c r="W65" s="79">
        <f t="shared" si="25"/>
        <v>0</v>
      </c>
      <c r="X65" s="79">
        <f t="shared" si="26"/>
        <v>0</v>
      </c>
      <c r="Y65" s="79">
        <f t="shared" si="27"/>
        <v>0</v>
      </c>
      <c r="Z65" s="79">
        <f t="shared" si="28"/>
        <v>0</v>
      </c>
      <c r="AA65" s="157">
        <f t="shared" si="29"/>
        <v>0</v>
      </c>
      <c r="AB65" s="105">
        <f t="shared" si="30"/>
        <v>0</v>
      </c>
      <c r="AC65" s="79">
        <f t="shared" si="30"/>
        <v>0</v>
      </c>
      <c r="AD65" s="79">
        <f t="shared" si="30"/>
        <v>0</v>
      </c>
      <c r="AE65" s="79">
        <f t="shared" si="30"/>
        <v>0</v>
      </c>
      <c r="AF65" s="79">
        <f t="shared" si="30"/>
        <v>0</v>
      </c>
      <c r="AG65" s="79">
        <f t="shared" si="30"/>
        <v>0</v>
      </c>
      <c r="AH65" s="79">
        <f t="shared" si="30"/>
        <v>0</v>
      </c>
      <c r="AI65" s="79">
        <f t="shared" si="30"/>
        <v>0</v>
      </c>
      <c r="AJ65" s="79">
        <f t="shared" si="30"/>
        <v>0</v>
      </c>
      <c r="AK65" s="79">
        <f t="shared" si="30"/>
        <v>0</v>
      </c>
      <c r="AL65" s="79">
        <f t="shared" si="30"/>
        <v>0</v>
      </c>
      <c r="AM65" s="85">
        <f t="shared" si="30"/>
        <v>0</v>
      </c>
    </row>
    <row r="66" spans="1:39" x14ac:dyDescent="0.25">
      <c r="A66" s="1" t="s">
        <v>113</v>
      </c>
      <c r="B66" t="s">
        <v>114</v>
      </c>
      <c r="C66" s="75">
        <f t="shared" si="18"/>
        <v>1708.8008333333335</v>
      </c>
      <c r="D66" s="76">
        <f t="shared" si="19"/>
        <v>0</v>
      </c>
      <c r="E66" s="76">
        <f t="shared" si="20"/>
        <v>0</v>
      </c>
      <c r="F66" s="76">
        <f t="shared" si="21"/>
        <v>0</v>
      </c>
      <c r="G66" s="76">
        <f t="shared" si="22"/>
        <v>6835.2033333333338</v>
      </c>
      <c r="H66" s="157">
        <f t="shared" si="23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8757.56</v>
      </c>
      <c r="S66" s="189">
        <v>11748.05</v>
      </c>
      <c r="T66" s="190">
        <v>0</v>
      </c>
      <c r="U66" s="79"/>
      <c r="V66" s="78">
        <f t="shared" si="24"/>
        <v>1.3651058566325329E-2</v>
      </c>
      <c r="W66" s="79">
        <f t="shared" si="25"/>
        <v>0</v>
      </c>
      <c r="X66" s="79">
        <f t="shared" si="26"/>
        <v>0</v>
      </c>
      <c r="Y66" s="79">
        <f t="shared" si="27"/>
        <v>0</v>
      </c>
      <c r="Z66" s="79">
        <f t="shared" si="28"/>
        <v>4.1759125945687266E-2</v>
      </c>
      <c r="AA66" s="157">
        <f t="shared" si="29"/>
        <v>0</v>
      </c>
      <c r="AB66" s="105">
        <f t="shared" si="30"/>
        <v>0</v>
      </c>
      <c r="AC66" s="79">
        <f t="shared" si="30"/>
        <v>0</v>
      </c>
      <c r="AD66" s="79">
        <f t="shared" si="30"/>
        <v>0</v>
      </c>
      <c r="AE66" s="79">
        <f t="shared" si="30"/>
        <v>0</v>
      </c>
      <c r="AF66" s="79">
        <f t="shared" si="30"/>
        <v>0</v>
      </c>
      <c r="AG66" s="79">
        <f t="shared" si="30"/>
        <v>0</v>
      </c>
      <c r="AH66" s="79">
        <f t="shared" si="30"/>
        <v>0</v>
      </c>
      <c r="AI66" s="79">
        <f t="shared" si="30"/>
        <v>0</v>
      </c>
      <c r="AJ66" s="79">
        <f t="shared" si="30"/>
        <v>0</v>
      </c>
      <c r="AK66" s="79">
        <f t="shared" si="30"/>
        <v>5.3496637202739103E-2</v>
      </c>
      <c r="AL66" s="79">
        <f t="shared" si="30"/>
        <v>7.1784586054980837E-2</v>
      </c>
      <c r="AM66" s="85">
        <f t="shared" si="30"/>
        <v>0</v>
      </c>
    </row>
    <row r="67" spans="1:39" x14ac:dyDescent="0.25">
      <c r="A67" s="1" t="s">
        <v>115</v>
      </c>
      <c r="B67" t="s">
        <v>116</v>
      </c>
      <c r="C67" s="75">
        <f t="shared" si="18"/>
        <v>0</v>
      </c>
      <c r="D67" s="76">
        <f t="shared" si="19"/>
        <v>0</v>
      </c>
      <c r="E67" s="76">
        <f t="shared" si="20"/>
        <v>0</v>
      </c>
      <c r="F67" s="76">
        <f t="shared" si="21"/>
        <v>0</v>
      </c>
      <c r="G67" s="76">
        <f t="shared" si="22"/>
        <v>0</v>
      </c>
      <c r="H67" s="157">
        <f t="shared" si="23"/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90">
        <v>0</v>
      </c>
      <c r="U67" s="79"/>
      <c r="V67" s="78">
        <f t="shared" si="24"/>
        <v>0</v>
      </c>
      <c r="W67" s="79">
        <f t="shared" si="25"/>
        <v>0</v>
      </c>
      <c r="X67" s="79">
        <f t="shared" si="26"/>
        <v>0</v>
      </c>
      <c r="Y67" s="79">
        <f t="shared" si="27"/>
        <v>0</v>
      </c>
      <c r="Z67" s="79">
        <f t="shared" si="28"/>
        <v>0</v>
      </c>
      <c r="AA67" s="157">
        <f t="shared" si="29"/>
        <v>0</v>
      </c>
      <c r="AB67" s="105">
        <f t="shared" si="30"/>
        <v>0</v>
      </c>
      <c r="AC67" s="79">
        <f t="shared" si="30"/>
        <v>0</v>
      </c>
      <c r="AD67" s="79">
        <f t="shared" si="30"/>
        <v>0</v>
      </c>
      <c r="AE67" s="79">
        <f t="shared" si="30"/>
        <v>0</v>
      </c>
      <c r="AF67" s="79">
        <f t="shared" si="30"/>
        <v>0</v>
      </c>
      <c r="AG67" s="79">
        <f t="shared" si="30"/>
        <v>0</v>
      </c>
      <c r="AH67" s="79">
        <f t="shared" si="30"/>
        <v>0</v>
      </c>
      <c r="AI67" s="79">
        <f t="shared" si="30"/>
        <v>0</v>
      </c>
      <c r="AJ67" s="79">
        <f t="shared" si="30"/>
        <v>0</v>
      </c>
      <c r="AK67" s="79">
        <f t="shared" si="30"/>
        <v>0</v>
      </c>
      <c r="AL67" s="79">
        <f t="shared" si="30"/>
        <v>0</v>
      </c>
      <c r="AM67" s="85">
        <f t="shared" si="30"/>
        <v>0</v>
      </c>
    </row>
    <row r="68" spans="1:39" x14ac:dyDescent="0.25">
      <c r="A68" s="1" t="s">
        <v>117</v>
      </c>
      <c r="B68" t="s">
        <v>118</v>
      </c>
      <c r="C68" s="75">
        <f t="shared" si="18"/>
        <v>0</v>
      </c>
      <c r="D68" s="76">
        <f t="shared" si="19"/>
        <v>0</v>
      </c>
      <c r="E68" s="76">
        <f t="shared" si="20"/>
        <v>0</v>
      </c>
      <c r="F68" s="76">
        <f t="shared" si="21"/>
        <v>0</v>
      </c>
      <c r="G68" s="76">
        <f t="shared" si="22"/>
        <v>0</v>
      </c>
      <c r="H68" s="157">
        <f t="shared" si="23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90">
        <v>0</v>
      </c>
      <c r="U68" s="79"/>
      <c r="V68" s="78">
        <f t="shared" si="24"/>
        <v>0</v>
      </c>
      <c r="W68" s="79">
        <f t="shared" si="25"/>
        <v>0</v>
      </c>
      <c r="X68" s="79">
        <f t="shared" si="26"/>
        <v>0</v>
      </c>
      <c r="Y68" s="79">
        <f t="shared" si="27"/>
        <v>0</v>
      </c>
      <c r="Z68" s="79">
        <f t="shared" si="28"/>
        <v>0</v>
      </c>
      <c r="AA68" s="157">
        <f t="shared" si="29"/>
        <v>0</v>
      </c>
      <c r="AB68" s="105">
        <f t="shared" si="30"/>
        <v>0</v>
      </c>
      <c r="AC68" s="79">
        <f t="shared" si="30"/>
        <v>0</v>
      </c>
      <c r="AD68" s="79">
        <f t="shared" si="30"/>
        <v>0</v>
      </c>
      <c r="AE68" s="79">
        <f t="shared" si="30"/>
        <v>0</v>
      </c>
      <c r="AF68" s="79">
        <f t="shared" si="30"/>
        <v>0</v>
      </c>
      <c r="AG68" s="79">
        <f t="shared" si="30"/>
        <v>0</v>
      </c>
      <c r="AH68" s="79">
        <f t="shared" si="30"/>
        <v>0</v>
      </c>
      <c r="AI68" s="79">
        <f t="shared" si="30"/>
        <v>0</v>
      </c>
      <c r="AJ68" s="79">
        <f t="shared" si="30"/>
        <v>0</v>
      </c>
      <c r="AK68" s="79">
        <f t="shared" si="30"/>
        <v>0</v>
      </c>
      <c r="AL68" s="79">
        <f t="shared" si="30"/>
        <v>0</v>
      </c>
      <c r="AM68" s="85">
        <f t="shared" si="30"/>
        <v>0</v>
      </c>
    </row>
    <row r="69" spans="1:39" x14ac:dyDescent="0.25">
      <c r="A69" s="1" t="s">
        <v>119</v>
      </c>
      <c r="B69" t="s">
        <v>120</v>
      </c>
      <c r="C69" s="75">
        <f t="shared" si="18"/>
        <v>2337.3500000000004</v>
      </c>
      <c r="D69" s="76">
        <f t="shared" si="19"/>
        <v>0</v>
      </c>
      <c r="E69" s="76">
        <f t="shared" si="20"/>
        <v>0</v>
      </c>
      <c r="F69" s="76">
        <f t="shared" si="21"/>
        <v>167.81666666666666</v>
      </c>
      <c r="G69" s="76">
        <f t="shared" si="22"/>
        <v>9181.5833333333339</v>
      </c>
      <c r="H69" s="157">
        <f t="shared" si="23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365.82</v>
      </c>
      <c r="P69" s="189">
        <v>137.63</v>
      </c>
      <c r="Q69" s="189">
        <v>0</v>
      </c>
      <c r="R69" s="189">
        <v>15486.83</v>
      </c>
      <c r="S69" s="189">
        <v>621.1400000000001</v>
      </c>
      <c r="T69" s="190">
        <v>11436.78</v>
      </c>
      <c r="U69" s="79"/>
      <c r="V69" s="78">
        <f t="shared" si="24"/>
        <v>1.867233507708408E-2</v>
      </c>
      <c r="W69" s="79">
        <f t="shared" si="25"/>
        <v>0</v>
      </c>
      <c r="X69" s="79">
        <f t="shared" si="26"/>
        <v>0</v>
      </c>
      <c r="Y69" s="79">
        <f t="shared" si="27"/>
        <v>1.0344579600558889E-3</v>
      </c>
      <c r="Z69" s="79">
        <f t="shared" si="28"/>
        <v>5.6094146157684127E-2</v>
      </c>
      <c r="AA69" s="157">
        <f t="shared" si="29"/>
        <v>53.225641179902098</v>
      </c>
      <c r="AB69" s="105">
        <f t="shared" si="30"/>
        <v>0</v>
      </c>
      <c r="AC69" s="79">
        <f t="shared" si="30"/>
        <v>0</v>
      </c>
      <c r="AD69" s="79">
        <f t="shared" si="30"/>
        <v>0</v>
      </c>
      <c r="AE69" s="79">
        <f t="shared" si="30"/>
        <v>0</v>
      </c>
      <c r="AF69" s="79">
        <f t="shared" si="30"/>
        <v>0</v>
      </c>
      <c r="AG69" s="79">
        <f t="shared" si="30"/>
        <v>0</v>
      </c>
      <c r="AH69" s="79">
        <f t="shared" si="30"/>
        <v>2.2644803060409666E-3</v>
      </c>
      <c r="AI69" s="79">
        <f t="shared" si="30"/>
        <v>8.4720931234649212E-4</v>
      </c>
      <c r="AJ69" s="79">
        <f t="shared" si="30"/>
        <v>0</v>
      </c>
      <c r="AK69" s="79">
        <f t="shared" si="30"/>
        <v>9.460321435770877E-2</v>
      </c>
      <c r="AL69" s="79">
        <f t="shared" si="30"/>
        <v>3.7953769163555492E-3</v>
      </c>
      <c r="AM69" s="85">
        <f t="shared" si="30"/>
        <v>6.9870666218651678E-2</v>
      </c>
    </row>
    <row r="70" spans="1:39" x14ac:dyDescent="0.25">
      <c r="A70" s="1" t="s">
        <v>121</v>
      </c>
      <c r="B70" t="s">
        <v>122</v>
      </c>
      <c r="C70" s="75">
        <f t="shared" si="18"/>
        <v>453.51</v>
      </c>
      <c r="D70" s="76">
        <f t="shared" si="19"/>
        <v>0</v>
      </c>
      <c r="E70" s="76">
        <f t="shared" si="20"/>
        <v>0</v>
      </c>
      <c r="F70" s="76">
        <f t="shared" si="21"/>
        <v>0</v>
      </c>
      <c r="G70" s="76">
        <f t="shared" si="22"/>
        <v>1814.04</v>
      </c>
      <c r="H70" s="157">
        <f t="shared" si="23"/>
        <v>0</v>
      </c>
      <c r="I70" s="189">
        <v>0</v>
      </c>
      <c r="J70" s="189">
        <v>0</v>
      </c>
      <c r="K70" s="189">
        <v>0</v>
      </c>
      <c r="L70" s="189">
        <v>0</v>
      </c>
      <c r="M70" s="189">
        <v>0</v>
      </c>
      <c r="N70" s="189">
        <v>0</v>
      </c>
      <c r="O70" s="189">
        <v>0</v>
      </c>
      <c r="P70" s="189">
        <v>0</v>
      </c>
      <c r="Q70" s="189">
        <v>0</v>
      </c>
      <c r="R70" s="189">
        <v>781.33</v>
      </c>
      <c r="S70" s="189">
        <v>5266.59</v>
      </c>
      <c r="T70" s="190">
        <v>-605.79999999999995</v>
      </c>
      <c r="U70" s="79"/>
      <c r="V70" s="78">
        <f t="shared" si="24"/>
        <v>3.6229450791744498E-3</v>
      </c>
      <c r="W70" s="79">
        <f t="shared" si="25"/>
        <v>0</v>
      </c>
      <c r="X70" s="79">
        <f t="shared" si="26"/>
        <v>0</v>
      </c>
      <c r="Y70" s="79">
        <f t="shared" si="27"/>
        <v>0</v>
      </c>
      <c r="Z70" s="79">
        <f t="shared" si="28"/>
        <v>1.1082731725198303E-2</v>
      </c>
      <c r="AA70" s="157">
        <f t="shared" si="29"/>
        <v>0</v>
      </c>
      <c r="AB70" s="105">
        <f t="shared" si="30"/>
        <v>0</v>
      </c>
      <c r="AC70" s="79">
        <f t="shared" si="30"/>
        <v>0</v>
      </c>
      <c r="AD70" s="79">
        <f t="shared" si="30"/>
        <v>0</v>
      </c>
      <c r="AE70" s="79">
        <f t="shared" si="30"/>
        <v>0</v>
      </c>
      <c r="AF70" s="79">
        <f t="shared" si="30"/>
        <v>0</v>
      </c>
      <c r="AG70" s="79">
        <f t="shared" si="30"/>
        <v>0</v>
      </c>
      <c r="AH70" s="79">
        <f t="shared" si="30"/>
        <v>0</v>
      </c>
      <c r="AI70" s="79">
        <f t="shared" si="30"/>
        <v>0</v>
      </c>
      <c r="AJ70" s="79">
        <f t="shared" si="30"/>
        <v>0</v>
      </c>
      <c r="AK70" s="79">
        <f t="shared" si="30"/>
        <v>4.7728508335216826E-3</v>
      </c>
      <c r="AL70" s="79">
        <f t="shared" si="30"/>
        <v>3.2180658328088627E-2</v>
      </c>
      <c r="AM70" s="85">
        <f t="shared" si="30"/>
        <v>-3.7010110883709561E-3</v>
      </c>
    </row>
    <row r="71" spans="1:39" x14ac:dyDescent="0.25">
      <c r="A71" s="1" t="s">
        <v>123</v>
      </c>
      <c r="B71" t="s">
        <v>124</v>
      </c>
      <c r="C71" s="75">
        <f t="shared" si="18"/>
        <v>210710.62083333335</v>
      </c>
      <c r="D71" s="76">
        <f t="shared" si="19"/>
        <v>140871.96666666665</v>
      </c>
      <c r="E71" s="76">
        <f t="shared" si="20"/>
        <v>139804.09666666668</v>
      </c>
      <c r="F71" s="76">
        <f t="shared" si="21"/>
        <v>244747.47333333336</v>
      </c>
      <c r="G71" s="76">
        <f t="shared" si="22"/>
        <v>317418.94666666671</v>
      </c>
      <c r="H71" s="157">
        <f t="shared" si="23"/>
        <v>-7.5804294159303974E-3</v>
      </c>
      <c r="I71" s="189">
        <v>160299.84</v>
      </c>
      <c r="J71" s="189">
        <v>132930.71999999997</v>
      </c>
      <c r="K71" s="189">
        <v>129385.34</v>
      </c>
      <c r="L71" s="189">
        <v>140854.46</v>
      </c>
      <c r="M71" s="189">
        <v>143639.07</v>
      </c>
      <c r="N71" s="189">
        <v>134918.76</v>
      </c>
      <c r="O71" s="189">
        <v>179719.34</v>
      </c>
      <c r="P71" s="189">
        <v>257169.72</v>
      </c>
      <c r="Q71" s="189">
        <v>297353.36000000004</v>
      </c>
      <c r="R71" s="189">
        <v>330899.65000000002</v>
      </c>
      <c r="S71" s="189">
        <v>318935.89999999997</v>
      </c>
      <c r="T71" s="190">
        <v>302421.28999999998</v>
      </c>
      <c r="U71" s="79"/>
      <c r="V71" s="78">
        <f t="shared" si="24"/>
        <v>1.6832991706421432</v>
      </c>
      <c r="W71" s="79">
        <f t="shared" si="25"/>
        <v>1.6263027056564419</v>
      </c>
      <c r="X71" s="79">
        <f t="shared" si="26"/>
        <v>1.5854519577527617</v>
      </c>
      <c r="Y71" s="79">
        <f t="shared" si="27"/>
        <v>1.5086759677817048</v>
      </c>
      <c r="Z71" s="79">
        <f t="shared" si="28"/>
        <v>1.9392455681251213</v>
      </c>
      <c r="AA71" s="157">
        <f t="shared" si="29"/>
        <v>0.28539567775876246</v>
      </c>
      <c r="AB71" s="105">
        <f t="shared" si="30"/>
        <v>1.8530488058631771</v>
      </c>
      <c r="AC71" s="79">
        <f t="shared" si="30"/>
        <v>1.5408684363046248</v>
      </c>
      <c r="AD71" s="79">
        <f t="shared" si="30"/>
        <v>1.485702113977976</v>
      </c>
      <c r="AE71" s="79">
        <f t="shared" si="30"/>
        <v>1.6161003705955919</v>
      </c>
      <c r="AF71" s="79">
        <f t="shared" si="30"/>
        <v>1.6405769011124565</v>
      </c>
      <c r="AG71" s="79">
        <f t="shared" si="30"/>
        <v>1.5019844812806842</v>
      </c>
      <c r="AH71" s="79">
        <f t="shared" si="30"/>
        <v>1.1124894922220778</v>
      </c>
      <c r="AI71" s="79">
        <f t="shared" si="30"/>
        <v>1.5830602458587513</v>
      </c>
      <c r="AJ71" s="79">
        <f t="shared" si="30"/>
        <v>1.827819672735767</v>
      </c>
      <c r="AK71" s="79">
        <f t="shared" si="30"/>
        <v>2.0213413926439956</v>
      </c>
      <c r="AL71" s="79">
        <f t="shared" si="30"/>
        <v>1.9488069560116583</v>
      </c>
      <c r="AM71" s="85">
        <f t="shared" si="30"/>
        <v>1.8475809634358675</v>
      </c>
    </row>
    <row r="72" spans="1:39" x14ac:dyDescent="0.25">
      <c r="A72" s="1" t="s">
        <v>125</v>
      </c>
      <c r="B72" t="s">
        <v>126</v>
      </c>
      <c r="C72" s="75">
        <f t="shared" si="18"/>
        <v>42495.995000000003</v>
      </c>
      <c r="D72" s="76">
        <f t="shared" si="19"/>
        <v>25527.420000000002</v>
      </c>
      <c r="E72" s="76">
        <f t="shared" si="20"/>
        <v>30031.953333333335</v>
      </c>
      <c r="F72" s="76">
        <f t="shared" si="21"/>
        <v>54098.81</v>
      </c>
      <c r="G72" s="76">
        <f t="shared" si="22"/>
        <v>60325.796666666669</v>
      </c>
      <c r="H72" s="157">
        <f t="shared" si="23"/>
        <v>0.17645862109579943</v>
      </c>
      <c r="I72" s="189">
        <v>31099.040000000001</v>
      </c>
      <c r="J72" s="189">
        <v>23302.18</v>
      </c>
      <c r="K72" s="189">
        <v>22181.040000000001</v>
      </c>
      <c r="L72" s="189">
        <v>30967.94</v>
      </c>
      <c r="M72" s="189">
        <v>26735.95</v>
      </c>
      <c r="N72" s="189">
        <v>32391.97</v>
      </c>
      <c r="O72" s="189">
        <v>35568.090000000004</v>
      </c>
      <c r="P72" s="189">
        <v>51995.64</v>
      </c>
      <c r="Q72" s="189">
        <v>74732.7</v>
      </c>
      <c r="R72" s="189">
        <v>67977.66</v>
      </c>
      <c r="S72" s="189">
        <v>58885.3</v>
      </c>
      <c r="T72" s="190">
        <v>54114.43</v>
      </c>
      <c r="U72" s="79"/>
      <c r="V72" s="78">
        <f t="shared" si="24"/>
        <v>0.3394867940505657</v>
      </c>
      <c r="W72" s="79">
        <f t="shared" si="25"/>
        <v>0.29470243936227936</v>
      </c>
      <c r="X72" s="79">
        <f t="shared" si="26"/>
        <v>0.34057814000257053</v>
      </c>
      <c r="Y72" s="79">
        <f t="shared" si="27"/>
        <v>0.33347667872113096</v>
      </c>
      <c r="Z72" s="79">
        <f t="shared" si="28"/>
        <v>0.36855561099288259</v>
      </c>
      <c r="AA72" s="157">
        <f t="shared" si="29"/>
        <v>0.10519156064009591</v>
      </c>
      <c r="AB72" s="105">
        <f t="shared" si="30"/>
        <v>0.35950153746560931</v>
      </c>
      <c r="AC72" s="79">
        <f t="shared" si="30"/>
        <v>0.27010756925930218</v>
      </c>
      <c r="AD72" s="79">
        <f t="shared" si="30"/>
        <v>0.25469978297564505</v>
      </c>
      <c r="AE72" s="79">
        <f t="shared" si="30"/>
        <v>0.35531213786614957</v>
      </c>
      <c r="AF72" s="79">
        <f t="shared" si="30"/>
        <v>0.30536526029650274</v>
      </c>
      <c r="AG72" s="79">
        <f t="shared" si="30"/>
        <v>0.36060393868213347</v>
      </c>
      <c r="AH72" s="79">
        <f t="shared" si="30"/>
        <v>0.22017177663466361</v>
      </c>
      <c r="AI72" s="79">
        <f t="shared" si="30"/>
        <v>0.32006968255043061</v>
      </c>
      <c r="AJ72" s="79">
        <f t="shared" si="30"/>
        <v>0.4593790339435217</v>
      </c>
      <c r="AK72" s="79">
        <f t="shared" si="30"/>
        <v>0.4152499343322969</v>
      </c>
      <c r="AL72" s="79">
        <f t="shared" si="30"/>
        <v>0.35980923516867597</v>
      </c>
      <c r="AM72" s="85">
        <f t="shared" si="30"/>
        <v>0.3306010324709045</v>
      </c>
    </row>
    <row r="73" spans="1:39" x14ac:dyDescent="0.25">
      <c r="A73" s="1" t="s">
        <v>127</v>
      </c>
      <c r="B73" t="s">
        <v>128</v>
      </c>
      <c r="C73" s="75">
        <f t="shared" si="18"/>
        <v>52172.805833333325</v>
      </c>
      <c r="D73" s="76">
        <f t="shared" si="19"/>
        <v>66399.746666666659</v>
      </c>
      <c r="E73" s="76">
        <f t="shared" si="20"/>
        <v>73441.8</v>
      </c>
      <c r="F73" s="76">
        <f t="shared" si="21"/>
        <v>68849.676666666666</v>
      </c>
      <c r="G73" s="76">
        <f t="shared" si="22"/>
        <v>0</v>
      </c>
      <c r="H73" s="157">
        <f t="shared" si="23"/>
        <v>0.10605542470945188</v>
      </c>
      <c r="I73" s="189">
        <v>20460.54</v>
      </c>
      <c r="J73" s="189">
        <v>105112.12</v>
      </c>
      <c r="K73" s="189">
        <v>73626.58</v>
      </c>
      <c r="L73" s="189">
        <v>64327.43</v>
      </c>
      <c r="M73" s="189">
        <v>57958.78</v>
      </c>
      <c r="N73" s="189">
        <v>98039.19</v>
      </c>
      <c r="O73" s="189">
        <v>32087.88</v>
      </c>
      <c r="P73" s="189">
        <v>47092.639999999999</v>
      </c>
      <c r="Q73" s="189">
        <v>127368.51</v>
      </c>
      <c r="R73" s="189">
        <v>0</v>
      </c>
      <c r="S73" s="189">
        <v>0</v>
      </c>
      <c r="T73" s="190">
        <v>0</v>
      </c>
      <c r="U73" s="79"/>
      <c r="V73" s="78">
        <f t="shared" si="24"/>
        <v>0.41679171387753083</v>
      </c>
      <c r="W73" s="79">
        <f t="shared" si="25"/>
        <v>0.76655483851106154</v>
      </c>
      <c r="X73" s="79">
        <f t="shared" si="26"/>
        <v>0.83286862378939897</v>
      </c>
      <c r="Y73" s="79">
        <f t="shared" si="27"/>
        <v>0.42440418755650533</v>
      </c>
      <c r="Z73" s="79">
        <f t="shared" si="28"/>
        <v>0</v>
      </c>
      <c r="AA73" s="157">
        <f t="shared" si="29"/>
        <v>-1</v>
      </c>
      <c r="AB73" s="105">
        <f t="shared" si="30"/>
        <v>0.23652162855755671</v>
      </c>
      <c r="AC73" s="79">
        <f t="shared" si="30"/>
        <v>1.2184087168192883</v>
      </c>
      <c r="AD73" s="79">
        <f t="shared" si="30"/>
        <v>0.84543709164398817</v>
      </c>
      <c r="AE73" s="79">
        <f t="shared" si="30"/>
        <v>0.73806383881960136</v>
      </c>
      <c r="AF73" s="79">
        <f t="shared" si="30"/>
        <v>0.66197752244329211</v>
      </c>
      <c r="AG73" s="79">
        <f t="shared" si="30"/>
        <v>1.091422289512062</v>
      </c>
      <c r="AH73" s="79">
        <f t="shared" si="30"/>
        <v>0.19862875819420975</v>
      </c>
      <c r="AI73" s="79">
        <f t="shared" si="30"/>
        <v>0.28988827400262235</v>
      </c>
      <c r="AJ73" s="79">
        <f t="shared" si="30"/>
        <v>0.78292933452994184</v>
      </c>
      <c r="AK73" s="79">
        <f t="shared" si="30"/>
        <v>0</v>
      </c>
      <c r="AL73" s="79">
        <f t="shared" si="30"/>
        <v>0</v>
      </c>
      <c r="AM73" s="85">
        <f t="shared" si="30"/>
        <v>0</v>
      </c>
    </row>
    <row r="74" spans="1:39" x14ac:dyDescent="0.25">
      <c r="A74" s="1" t="s">
        <v>129</v>
      </c>
      <c r="B74" t="s">
        <v>130</v>
      </c>
      <c r="C74" s="75">
        <f t="shared" si="18"/>
        <v>0</v>
      </c>
      <c r="D74" s="76">
        <f t="shared" si="19"/>
        <v>0</v>
      </c>
      <c r="E74" s="76">
        <f t="shared" si="20"/>
        <v>0</v>
      </c>
      <c r="F74" s="76">
        <f t="shared" si="21"/>
        <v>0</v>
      </c>
      <c r="G74" s="76">
        <f t="shared" si="22"/>
        <v>0</v>
      </c>
      <c r="H74" s="157">
        <f t="shared" si="23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90">
        <v>0</v>
      </c>
      <c r="U74" s="79"/>
      <c r="V74" s="78">
        <f t="shared" si="24"/>
        <v>0</v>
      </c>
      <c r="W74" s="79">
        <f t="shared" si="25"/>
        <v>0</v>
      </c>
      <c r="X74" s="79">
        <f t="shared" si="26"/>
        <v>0</v>
      </c>
      <c r="Y74" s="79">
        <f t="shared" si="27"/>
        <v>0</v>
      </c>
      <c r="Z74" s="79">
        <f t="shared" si="28"/>
        <v>0</v>
      </c>
      <c r="AA74" s="157">
        <f t="shared" si="29"/>
        <v>0</v>
      </c>
      <c r="AB74" s="105">
        <f t="shared" si="30"/>
        <v>0</v>
      </c>
      <c r="AC74" s="79">
        <f t="shared" si="30"/>
        <v>0</v>
      </c>
      <c r="AD74" s="79">
        <f t="shared" si="30"/>
        <v>0</v>
      </c>
      <c r="AE74" s="79">
        <f t="shared" si="30"/>
        <v>0</v>
      </c>
      <c r="AF74" s="79">
        <f t="shared" si="30"/>
        <v>0</v>
      </c>
      <c r="AG74" s="79">
        <f t="shared" si="30"/>
        <v>0</v>
      </c>
      <c r="AH74" s="79">
        <f t="shared" si="30"/>
        <v>0</v>
      </c>
      <c r="AI74" s="79">
        <f t="shared" si="30"/>
        <v>0</v>
      </c>
      <c r="AJ74" s="79">
        <f t="shared" si="30"/>
        <v>0</v>
      </c>
      <c r="AK74" s="79">
        <f t="shared" si="30"/>
        <v>0</v>
      </c>
      <c r="AL74" s="79">
        <f t="shared" si="30"/>
        <v>0</v>
      </c>
      <c r="AM74" s="85">
        <f t="shared" si="30"/>
        <v>0</v>
      </c>
    </row>
    <row r="75" spans="1:39" x14ac:dyDescent="0.25">
      <c r="A75" s="1" t="s">
        <v>131</v>
      </c>
      <c r="B75" t="s">
        <v>132</v>
      </c>
      <c r="C75" s="75">
        <f t="shared" si="18"/>
        <v>114301.61916666669</v>
      </c>
      <c r="D75" s="76">
        <f t="shared" si="19"/>
        <v>123107.02666666667</v>
      </c>
      <c r="E75" s="76">
        <f t="shared" si="20"/>
        <v>82884.483333333337</v>
      </c>
      <c r="F75" s="76">
        <f t="shared" si="21"/>
        <v>165058.28</v>
      </c>
      <c r="G75" s="76">
        <f t="shared" si="22"/>
        <v>86156.686666666661</v>
      </c>
      <c r="H75" s="157">
        <f t="shared" si="23"/>
        <v>-0.32672824957622237</v>
      </c>
      <c r="I75" s="189">
        <v>198616.71000000002</v>
      </c>
      <c r="J75" s="189">
        <v>131647.76</v>
      </c>
      <c r="K75" s="189">
        <v>39056.61</v>
      </c>
      <c r="L75" s="189">
        <v>108131.16</v>
      </c>
      <c r="M75" s="189">
        <v>15055.75</v>
      </c>
      <c r="N75" s="189">
        <v>125466.54</v>
      </c>
      <c r="O75" s="189">
        <v>141627.34</v>
      </c>
      <c r="P75" s="189">
        <v>175347.41999999998</v>
      </c>
      <c r="Q75" s="189">
        <v>178200.08</v>
      </c>
      <c r="R75" s="189">
        <v>87740.35</v>
      </c>
      <c r="S75" s="189">
        <v>77367.25</v>
      </c>
      <c r="T75" s="190">
        <v>93362.459999999992</v>
      </c>
      <c r="U75" s="79"/>
      <c r="V75" s="78">
        <f t="shared" si="24"/>
        <v>0.91311875967794986</v>
      </c>
      <c r="W75" s="79">
        <f t="shared" si="25"/>
        <v>1.4212145630582269</v>
      </c>
      <c r="X75" s="79">
        <f t="shared" si="26"/>
        <v>0.93995361724969584</v>
      </c>
      <c r="Y75" s="79">
        <f t="shared" si="27"/>
        <v>1.0174546724747269</v>
      </c>
      <c r="Z75" s="79">
        <f t="shared" si="28"/>
        <v>0.52636735940697899</v>
      </c>
      <c r="AA75" s="157">
        <f t="shared" si="29"/>
        <v>-0.48266259554667906</v>
      </c>
      <c r="AB75" s="105">
        <f t="shared" si="30"/>
        <v>2.2959876771553422</v>
      </c>
      <c r="AC75" s="79">
        <f t="shared" si="30"/>
        <v>1.5259969862060971</v>
      </c>
      <c r="AD75" s="79">
        <f t="shared" si="30"/>
        <v>0.44847807365048747</v>
      </c>
      <c r="AE75" s="79">
        <f t="shared" ref="AC75:AM85" si="31">IFERROR(L75/L$14,0)</f>
        <v>1.2406480259761121</v>
      </c>
      <c r="AF75" s="79">
        <f t="shared" si="31"/>
        <v>0.17195959065262581</v>
      </c>
      <c r="AG75" s="79">
        <f t="shared" si="31"/>
        <v>1.3967575450588352</v>
      </c>
      <c r="AH75" s="79">
        <f t="shared" si="31"/>
        <v>0.8766943366326827</v>
      </c>
      <c r="AI75" s="79">
        <f t="shared" si="31"/>
        <v>1.0793865227053079</v>
      </c>
      <c r="AJ75" s="79">
        <f t="shared" si="31"/>
        <v>1.0953890411969363</v>
      </c>
      <c r="AK75" s="79">
        <f t="shared" si="31"/>
        <v>0.53597276775624147</v>
      </c>
      <c r="AL75" s="79">
        <f t="shared" si="31"/>
        <v>0.47274024331375986</v>
      </c>
      <c r="AM75" s="85">
        <f t="shared" si="31"/>
        <v>0.57037883740110573</v>
      </c>
    </row>
    <row r="76" spans="1:39" x14ac:dyDescent="0.25">
      <c r="A76" s="1" t="s">
        <v>133</v>
      </c>
      <c r="B76" t="s">
        <v>134</v>
      </c>
      <c r="C76" s="75">
        <f t="shared" si="18"/>
        <v>76427.429166666683</v>
      </c>
      <c r="D76" s="76">
        <f t="shared" si="19"/>
        <v>52269.186666666668</v>
      </c>
      <c r="E76" s="76">
        <f t="shared" si="20"/>
        <v>67706.240000000005</v>
      </c>
      <c r="F76" s="76">
        <f t="shared" si="21"/>
        <v>75346.259999999995</v>
      </c>
      <c r="G76" s="76">
        <f t="shared" si="22"/>
        <v>110388.02999999998</v>
      </c>
      <c r="H76" s="157">
        <f t="shared" si="23"/>
        <v>0.29533754622544989</v>
      </c>
      <c r="I76" s="189">
        <v>69258.91</v>
      </c>
      <c r="J76" s="189">
        <v>2245.85</v>
      </c>
      <c r="K76" s="189">
        <v>85302.8</v>
      </c>
      <c r="L76" s="189">
        <v>66078.77</v>
      </c>
      <c r="M76" s="189">
        <v>76540.25</v>
      </c>
      <c r="N76" s="189">
        <v>60499.7</v>
      </c>
      <c r="O76" s="189">
        <v>54358.57</v>
      </c>
      <c r="P76" s="189">
        <v>68736.399999999994</v>
      </c>
      <c r="Q76" s="189">
        <v>102943.81</v>
      </c>
      <c r="R76" s="189">
        <v>109991.54</v>
      </c>
      <c r="S76" s="189">
        <v>85946.75</v>
      </c>
      <c r="T76" s="190">
        <v>135225.79999999999</v>
      </c>
      <c r="U76" s="79"/>
      <c r="V76" s="78">
        <f t="shared" si="24"/>
        <v>0.61055407469147072</v>
      </c>
      <c r="W76" s="79">
        <f t="shared" si="25"/>
        <v>0.60342395800864301</v>
      </c>
      <c r="X76" s="79">
        <f t="shared" si="26"/>
        <v>0.76782435793723403</v>
      </c>
      <c r="Y76" s="79">
        <f t="shared" si="27"/>
        <v>0.46445052190350949</v>
      </c>
      <c r="Z76" s="79">
        <f t="shared" si="28"/>
        <v>0.67440680589355351</v>
      </c>
      <c r="AA76" s="157">
        <f t="shared" si="29"/>
        <v>0.45205306935506651</v>
      </c>
      <c r="AB76" s="105">
        <f t="shared" ref="AB76:AB85" si="32">IFERROR(I76/I$14,0)</f>
        <v>0.80062550574526625</v>
      </c>
      <c r="AC76" s="79">
        <f t="shared" si="31"/>
        <v>2.6032803987481163E-2</v>
      </c>
      <c r="AD76" s="79">
        <f t="shared" si="31"/>
        <v>0.97951244158140716</v>
      </c>
      <c r="AE76" s="79">
        <f t="shared" si="31"/>
        <v>0.75815792191103415</v>
      </c>
      <c r="AF76" s="79">
        <f t="shared" si="31"/>
        <v>0.87420620417114014</v>
      </c>
      <c r="AG76" s="79">
        <f t="shared" si="31"/>
        <v>0.67351353156623284</v>
      </c>
      <c r="AH76" s="79">
        <f t="shared" si="31"/>
        <v>0.33648764755767674</v>
      </c>
      <c r="AI76" s="79">
        <f t="shared" si="31"/>
        <v>0.42312081796972623</v>
      </c>
      <c r="AJ76" s="79">
        <f t="shared" si="31"/>
        <v>0.63279164259106724</v>
      </c>
      <c r="AK76" s="79">
        <f t="shared" si="31"/>
        <v>0.67189691086907388</v>
      </c>
      <c r="AL76" s="79">
        <f t="shared" si="31"/>
        <v>0.52516390988469785</v>
      </c>
      <c r="AM76" s="85">
        <f t="shared" si="31"/>
        <v>0.82613434340348835</v>
      </c>
    </row>
    <row r="77" spans="1:39" x14ac:dyDescent="0.25">
      <c r="A77" s="1" t="s">
        <v>135</v>
      </c>
      <c r="B77" t="s">
        <v>136</v>
      </c>
      <c r="C77" s="75">
        <f t="shared" si="18"/>
        <v>0</v>
      </c>
      <c r="D77" s="76">
        <f t="shared" si="19"/>
        <v>0</v>
      </c>
      <c r="E77" s="76">
        <f t="shared" si="20"/>
        <v>0</v>
      </c>
      <c r="F77" s="76">
        <f t="shared" si="21"/>
        <v>0</v>
      </c>
      <c r="G77" s="76">
        <f t="shared" si="22"/>
        <v>0</v>
      </c>
      <c r="H77" s="157">
        <f t="shared" si="23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90">
        <v>0</v>
      </c>
      <c r="U77" s="79"/>
      <c r="V77" s="78">
        <f t="shared" si="24"/>
        <v>0</v>
      </c>
      <c r="W77" s="79">
        <f t="shared" si="25"/>
        <v>0</v>
      </c>
      <c r="X77" s="79">
        <f t="shared" si="26"/>
        <v>0</v>
      </c>
      <c r="Y77" s="79">
        <f t="shared" si="27"/>
        <v>0</v>
      </c>
      <c r="Z77" s="79">
        <f t="shared" si="28"/>
        <v>0</v>
      </c>
      <c r="AA77" s="157">
        <f t="shared" si="29"/>
        <v>0</v>
      </c>
      <c r="AB77" s="105">
        <f t="shared" si="32"/>
        <v>0</v>
      </c>
      <c r="AC77" s="79">
        <f t="shared" si="31"/>
        <v>0</v>
      </c>
      <c r="AD77" s="79">
        <f t="shared" si="31"/>
        <v>0</v>
      </c>
      <c r="AE77" s="79">
        <f t="shared" si="31"/>
        <v>0</v>
      </c>
      <c r="AF77" s="79">
        <f t="shared" si="31"/>
        <v>0</v>
      </c>
      <c r="AG77" s="79">
        <f t="shared" si="31"/>
        <v>0</v>
      </c>
      <c r="AH77" s="79">
        <f t="shared" si="31"/>
        <v>0</v>
      </c>
      <c r="AI77" s="79">
        <f t="shared" si="31"/>
        <v>0</v>
      </c>
      <c r="AJ77" s="79">
        <f t="shared" si="31"/>
        <v>0</v>
      </c>
      <c r="AK77" s="79">
        <f t="shared" si="31"/>
        <v>0</v>
      </c>
      <c r="AL77" s="79">
        <f t="shared" si="31"/>
        <v>0</v>
      </c>
      <c r="AM77" s="85">
        <f t="shared" si="31"/>
        <v>0</v>
      </c>
    </row>
    <row r="78" spans="1:39" x14ac:dyDescent="0.25">
      <c r="A78" s="1" t="s">
        <v>137</v>
      </c>
      <c r="B78" t="s">
        <v>138</v>
      </c>
      <c r="C78" s="75">
        <f t="shared" si="18"/>
        <v>0</v>
      </c>
      <c r="D78" s="76">
        <f t="shared" si="19"/>
        <v>0</v>
      </c>
      <c r="E78" s="76">
        <f t="shared" si="20"/>
        <v>0</v>
      </c>
      <c r="F78" s="76">
        <f t="shared" si="21"/>
        <v>0</v>
      </c>
      <c r="G78" s="76">
        <f t="shared" si="22"/>
        <v>0</v>
      </c>
      <c r="H78" s="157">
        <f t="shared" si="23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0">
        <v>0</v>
      </c>
      <c r="U78" s="79"/>
      <c r="V78" s="78">
        <f t="shared" si="24"/>
        <v>0</v>
      </c>
      <c r="W78" s="79">
        <f t="shared" si="25"/>
        <v>0</v>
      </c>
      <c r="X78" s="79">
        <f t="shared" si="26"/>
        <v>0</v>
      </c>
      <c r="Y78" s="79">
        <f t="shared" si="27"/>
        <v>0</v>
      </c>
      <c r="Z78" s="79">
        <f t="shared" si="28"/>
        <v>0</v>
      </c>
      <c r="AA78" s="157">
        <f t="shared" si="29"/>
        <v>0</v>
      </c>
      <c r="AB78" s="105">
        <f t="shared" si="32"/>
        <v>0</v>
      </c>
      <c r="AC78" s="79">
        <f t="shared" si="31"/>
        <v>0</v>
      </c>
      <c r="AD78" s="79">
        <f t="shared" si="31"/>
        <v>0</v>
      </c>
      <c r="AE78" s="79">
        <f t="shared" si="31"/>
        <v>0</v>
      </c>
      <c r="AF78" s="79">
        <f t="shared" si="31"/>
        <v>0</v>
      </c>
      <c r="AG78" s="79">
        <f t="shared" si="31"/>
        <v>0</v>
      </c>
      <c r="AH78" s="79">
        <f t="shared" si="31"/>
        <v>0</v>
      </c>
      <c r="AI78" s="79">
        <f t="shared" si="31"/>
        <v>0</v>
      </c>
      <c r="AJ78" s="79">
        <f t="shared" si="31"/>
        <v>0</v>
      </c>
      <c r="AK78" s="79">
        <f t="shared" si="31"/>
        <v>0</v>
      </c>
      <c r="AL78" s="79">
        <f t="shared" si="31"/>
        <v>0</v>
      </c>
      <c r="AM78" s="85">
        <f t="shared" si="31"/>
        <v>0</v>
      </c>
    </row>
    <row r="79" spans="1:39" x14ac:dyDescent="0.25">
      <c r="A79" s="1" t="s">
        <v>139</v>
      </c>
      <c r="B79" t="s">
        <v>140</v>
      </c>
      <c r="C79" s="75">
        <f t="shared" si="18"/>
        <v>23368527.4725</v>
      </c>
      <c r="D79" s="76">
        <f t="shared" si="19"/>
        <v>15366995.013333334</v>
      </c>
      <c r="E79" s="76">
        <f t="shared" si="20"/>
        <v>16766568.359999999</v>
      </c>
      <c r="F79" s="76">
        <f t="shared" si="21"/>
        <v>27821509.296666667</v>
      </c>
      <c r="G79" s="76">
        <f t="shared" si="22"/>
        <v>33519037.219999999</v>
      </c>
      <c r="H79" s="157">
        <f t="shared" si="23"/>
        <v>9.1076579738088762E-2</v>
      </c>
      <c r="I79" s="189">
        <v>11466265.949999999</v>
      </c>
      <c r="J79" s="189">
        <v>14282393.18</v>
      </c>
      <c r="K79" s="189">
        <v>20352325.91</v>
      </c>
      <c r="L79" s="189">
        <v>12963837.229999999</v>
      </c>
      <c r="M79" s="189">
        <v>15372496.379999999</v>
      </c>
      <c r="N79" s="189">
        <v>21963371.469999999</v>
      </c>
      <c r="O79" s="189">
        <v>23080435.990000002</v>
      </c>
      <c r="P79" s="189">
        <v>38026835.829999998</v>
      </c>
      <c r="Q79" s="189">
        <v>22357256.07</v>
      </c>
      <c r="R79" s="189">
        <v>38653287.859999999</v>
      </c>
      <c r="S79" s="189">
        <v>46827023.859999999</v>
      </c>
      <c r="T79" s="190">
        <v>15076799.940000001</v>
      </c>
      <c r="U79" s="79"/>
      <c r="V79" s="78">
        <f t="shared" si="24"/>
        <v>186.68362685287386</v>
      </c>
      <c r="W79" s="79">
        <f t="shared" si="25"/>
        <v>177.40495969029834</v>
      </c>
      <c r="X79" s="79">
        <f t="shared" si="26"/>
        <v>190.14170017161996</v>
      </c>
      <c r="Y79" s="79">
        <f t="shared" si="27"/>
        <v>171.49775599983562</v>
      </c>
      <c r="Z79" s="79">
        <f t="shared" si="28"/>
        <v>204.78186654990887</v>
      </c>
      <c r="AA79" s="157">
        <f t="shared" si="29"/>
        <v>0.19407898579212404</v>
      </c>
      <c r="AB79" s="105">
        <f t="shared" si="32"/>
        <v>132.54879372529072</v>
      </c>
      <c r="AC79" s="79">
        <f t="shared" si="31"/>
        <v>165.55457493914454</v>
      </c>
      <c r="AD79" s="79">
        <f t="shared" si="31"/>
        <v>233.70107949521741</v>
      </c>
      <c r="AE79" s="79">
        <f t="shared" si="31"/>
        <v>148.74120529618961</v>
      </c>
      <c r="AF79" s="79">
        <f t="shared" si="31"/>
        <v>175.57731662745277</v>
      </c>
      <c r="AG79" s="79">
        <f t="shared" si="31"/>
        <v>244.50745844790541</v>
      </c>
      <c r="AH79" s="79">
        <f t="shared" si="31"/>
        <v>142.87133769119825</v>
      </c>
      <c r="AI79" s="79">
        <f t="shared" si="31"/>
        <v>234.08188210598888</v>
      </c>
      <c r="AJ79" s="79">
        <f t="shared" si="31"/>
        <v>137.42919358011335</v>
      </c>
      <c r="AK79" s="79">
        <f t="shared" si="31"/>
        <v>236.11838426907264</v>
      </c>
      <c r="AL79" s="79">
        <f t="shared" si="31"/>
        <v>286.12906175721173</v>
      </c>
      <c r="AM79" s="85">
        <f t="shared" si="31"/>
        <v>92.108622903748056</v>
      </c>
    </row>
    <row r="80" spans="1:39" x14ac:dyDescent="0.25">
      <c r="A80" s="1" t="s">
        <v>141</v>
      </c>
      <c r="B80" t="s">
        <v>142</v>
      </c>
      <c r="C80" s="75">
        <f t="shared" si="18"/>
        <v>0</v>
      </c>
      <c r="D80" s="76">
        <f t="shared" si="19"/>
        <v>0</v>
      </c>
      <c r="E80" s="76">
        <f t="shared" si="20"/>
        <v>0</v>
      </c>
      <c r="F80" s="76">
        <f t="shared" si="21"/>
        <v>0</v>
      </c>
      <c r="G80" s="76">
        <f t="shared" si="22"/>
        <v>0</v>
      </c>
      <c r="H80" s="157">
        <f t="shared" si="23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90">
        <v>0</v>
      </c>
      <c r="U80" s="79"/>
      <c r="V80" s="78">
        <f t="shared" si="24"/>
        <v>0</v>
      </c>
      <c r="W80" s="79">
        <f t="shared" si="25"/>
        <v>0</v>
      </c>
      <c r="X80" s="79">
        <f t="shared" si="26"/>
        <v>0</v>
      </c>
      <c r="Y80" s="79">
        <f t="shared" si="27"/>
        <v>0</v>
      </c>
      <c r="Z80" s="79">
        <f t="shared" si="28"/>
        <v>0</v>
      </c>
      <c r="AA80" s="157">
        <f t="shared" si="29"/>
        <v>0</v>
      </c>
      <c r="AB80" s="105">
        <f t="shared" si="32"/>
        <v>0</v>
      </c>
      <c r="AC80" s="79">
        <f t="shared" si="31"/>
        <v>0</v>
      </c>
      <c r="AD80" s="79">
        <f t="shared" si="31"/>
        <v>0</v>
      </c>
      <c r="AE80" s="79">
        <f t="shared" si="31"/>
        <v>0</v>
      </c>
      <c r="AF80" s="79">
        <f t="shared" si="31"/>
        <v>0</v>
      </c>
      <c r="AG80" s="79">
        <f t="shared" si="31"/>
        <v>0</v>
      </c>
      <c r="AH80" s="79">
        <f t="shared" si="31"/>
        <v>0</v>
      </c>
      <c r="AI80" s="79">
        <f t="shared" si="31"/>
        <v>0</v>
      </c>
      <c r="AJ80" s="79">
        <f t="shared" si="31"/>
        <v>0</v>
      </c>
      <c r="AK80" s="79">
        <f t="shared" si="31"/>
        <v>0</v>
      </c>
      <c r="AL80" s="79">
        <f t="shared" si="31"/>
        <v>0</v>
      </c>
      <c r="AM80" s="85">
        <f t="shared" si="31"/>
        <v>0</v>
      </c>
    </row>
    <row r="81" spans="1:39" x14ac:dyDescent="0.25">
      <c r="A81" s="1" t="s">
        <v>143</v>
      </c>
      <c r="B81" t="s">
        <v>144</v>
      </c>
      <c r="C81" s="75">
        <f t="shared" si="18"/>
        <v>0</v>
      </c>
      <c r="D81" s="76">
        <f t="shared" si="19"/>
        <v>0</v>
      </c>
      <c r="E81" s="76">
        <f t="shared" si="20"/>
        <v>0</v>
      </c>
      <c r="F81" s="76">
        <f t="shared" si="21"/>
        <v>0</v>
      </c>
      <c r="G81" s="76">
        <f t="shared" si="22"/>
        <v>0</v>
      </c>
      <c r="H81" s="157">
        <f t="shared" si="23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90">
        <v>0</v>
      </c>
      <c r="U81" s="79"/>
      <c r="V81" s="78">
        <f t="shared" si="24"/>
        <v>0</v>
      </c>
      <c r="W81" s="79">
        <f t="shared" si="25"/>
        <v>0</v>
      </c>
      <c r="X81" s="79">
        <f t="shared" si="26"/>
        <v>0</v>
      </c>
      <c r="Y81" s="79">
        <f t="shared" si="27"/>
        <v>0</v>
      </c>
      <c r="Z81" s="79">
        <f t="shared" si="28"/>
        <v>0</v>
      </c>
      <c r="AA81" s="157">
        <f t="shared" si="29"/>
        <v>0</v>
      </c>
      <c r="AB81" s="105">
        <f t="shared" si="32"/>
        <v>0</v>
      </c>
      <c r="AC81" s="79">
        <f t="shared" si="31"/>
        <v>0</v>
      </c>
      <c r="AD81" s="79">
        <f t="shared" si="31"/>
        <v>0</v>
      </c>
      <c r="AE81" s="79">
        <f t="shared" si="31"/>
        <v>0</v>
      </c>
      <c r="AF81" s="79">
        <f t="shared" si="31"/>
        <v>0</v>
      </c>
      <c r="AG81" s="79">
        <f t="shared" si="31"/>
        <v>0</v>
      </c>
      <c r="AH81" s="79">
        <f t="shared" si="31"/>
        <v>0</v>
      </c>
      <c r="AI81" s="79">
        <f t="shared" si="31"/>
        <v>0</v>
      </c>
      <c r="AJ81" s="79">
        <f t="shared" si="31"/>
        <v>0</v>
      </c>
      <c r="AK81" s="79">
        <f t="shared" si="31"/>
        <v>0</v>
      </c>
      <c r="AL81" s="79">
        <f t="shared" si="31"/>
        <v>0</v>
      </c>
      <c r="AM81" s="85">
        <f t="shared" si="31"/>
        <v>0</v>
      </c>
    </row>
    <row r="82" spans="1:39" x14ac:dyDescent="0.25">
      <c r="A82" s="1" t="s">
        <v>145</v>
      </c>
      <c r="B82" t="s">
        <v>146</v>
      </c>
      <c r="C82" s="75">
        <f t="shared" si="18"/>
        <v>38107.451666666675</v>
      </c>
      <c r="D82" s="76">
        <f t="shared" si="19"/>
        <v>59708.223333333335</v>
      </c>
      <c r="E82" s="76">
        <f t="shared" si="20"/>
        <v>44074.65</v>
      </c>
      <c r="F82" s="76">
        <f t="shared" si="21"/>
        <v>48646.933333333327</v>
      </c>
      <c r="G82" s="76">
        <f t="shared" si="22"/>
        <v>0</v>
      </c>
      <c r="H82" s="157">
        <f t="shared" si="23"/>
        <v>-0.26183283408142494</v>
      </c>
      <c r="I82" s="189">
        <v>98214.59</v>
      </c>
      <c r="J82" s="189">
        <v>39680.950000000004</v>
      </c>
      <c r="K82" s="189">
        <v>41229.130000000005</v>
      </c>
      <c r="L82" s="189">
        <v>39628.130000000005</v>
      </c>
      <c r="M82" s="189">
        <v>57429.93</v>
      </c>
      <c r="N82" s="189">
        <v>35165.89</v>
      </c>
      <c r="O82" s="189">
        <v>40671.379999999997</v>
      </c>
      <c r="P82" s="189">
        <v>42669.210000000006</v>
      </c>
      <c r="Q82" s="189">
        <v>62600.21</v>
      </c>
      <c r="R82" s="189">
        <v>0</v>
      </c>
      <c r="S82" s="189">
        <v>0</v>
      </c>
      <c r="T82" s="190">
        <v>0</v>
      </c>
      <c r="U82" s="79"/>
      <c r="V82" s="78">
        <f t="shared" si="24"/>
        <v>0.30442813718689382</v>
      </c>
      <c r="W82" s="79">
        <f t="shared" si="25"/>
        <v>0.68930424877724039</v>
      </c>
      <c r="X82" s="79">
        <f t="shared" si="26"/>
        <v>0.49982970310503599</v>
      </c>
      <c r="Y82" s="79">
        <f t="shared" si="27"/>
        <v>0.29987014054409467</v>
      </c>
      <c r="Z82" s="79">
        <f t="shared" si="28"/>
        <v>0</v>
      </c>
      <c r="AA82" s="157">
        <f t="shared" si="29"/>
        <v>-1</v>
      </c>
      <c r="AB82" s="105">
        <f t="shared" si="32"/>
        <v>1.1353500335236861</v>
      </c>
      <c r="AC82" s="79">
        <f t="shared" si="31"/>
        <v>0.45996232757621425</v>
      </c>
      <c r="AD82" s="79">
        <f t="shared" si="31"/>
        <v>0.47342462135565588</v>
      </c>
      <c r="AE82" s="79">
        <f t="shared" si="31"/>
        <v>0.45467524123134118</v>
      </c>
      <c r="AF82" s="79">
        <f t="shared" si="31"/>
        <v>0.65593725015419058</v>
      </c>
      <c r="AG82" s="79">
        <f t="shared" si="31"/>
        <v>0.39148463156957264</v>
      </c>
      <c r="AH82" s="79">
        <f t="shared" si="31"/>
        <v>0.25176190210898375</v>
      </c>
      <c r="AI82" s="79">
        <f t="shared" si="31"/>
        <v>0.26265895562354191</v>
      </c>
      <c r="AJ82" s="79">
        <f t="shared" si="31"/>
        <v>0.38480108432401861</v>
      </c>
      <c r="AK82" s="79">
        <f t="shared" si="31"/>
        <v>0</v>
      </c>
      <c r="AL82" s="79">
        <f t="shared" si="31"/>
        <v>0</v>
      </c>
      <c r="AM82" s="85">
        <f t="shared" si="31"/>
        <v>0</v>
      </c>
    </row>
    <row r="83" spans="1:39" x14ac:dyDescent="0.25">
      <c r="A83" s="1" t="s">
        <v>147</v>
      </c>
      <c r="B83" t="s">
        <v>148</v>
      </c>
      <c r="C83" s="75">
        <f t="shared" si="18"/>
        <v>0</v>
      </c>
      <c r="D83" s="76">
        <f t="shared" si="19"/>
        <v>0</v>
      </c>
      <c r="E83" s="76">
        <f t="shared" si="20"/>
        <v>0</v>
      </c>
      <c r="F83" s="76">
        <f t="shared" si="21"/>
        <v>0</v>
      </c>
      <c r="G83" s="76">
        <f t="shared" si="22"/>
        <v>0</v>
      </c>
      <c r="H83" s="157">
        <f t="shared" si="23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90">
        <v>0</v>
      </c>
      <c r="U83" s="79"/>
      <c r="V83" s="78">
        <f t="shared" si="24"/>
        <v>0</v>
      </c>
      <c r="W83" s="79">
        <f t="shared" si="25"/>
        <v>0</v>
      </c>
      <c r="X83" s="79">
        <f t="shared" si="26"/>
        <v>0</v>
      </c>
      <c r="Y83" s="79">
        <f t="shared" si="27"/>
        <v>0</v>
      </c>
      <c r="Z83" s="79">
        <f t="shared" si="28"/>
        <v>0</v>
      </c>
      <c r="AA83" s="157">
        <f t="shared" si="29"/>
        <v>0</v>
      </c>
      <c r="AB83" s="105">
        <f t="shared" si="32"/>
        <v>0</v>
      </c>
      <c r="AC83" s="79">
        <f t="shared" si="31"/>
        <v>0</v>
      </c>
      <c r="AD83" s="79">
        <f t="shared" si="31"/>
        <v>0</v>
      </c>
      <c r="AE83" s="79">
        <f t="shared" si="31"/>
        <v>0</v>
      </c>
      <c r="AF83" s="79">
        <f t="shared" si="31"/>
        <v>0</v>
      </c>
      <c r="AG83" s="79">
        <f t="shared" si="31"/>
        <v>0</v>
      </c>
      <c r="AH83" s="79">
        <f t="shared" si="31"/>
        <v>0</v>
      </c>
      <c r="AI83" s="79">
        <f t="shared" si="31"/>
        <v>0</v>
      </c>
      <c r="AJ83" s="79">
        <f t="shared" si="31"/>
        <v>0</v>
      </c>
      <c r="AK83" s="79">
        <f t="shared" si="31"/>
        <v>0</v>
      </c>
      <c r="AL83" s="79">
        <f t="shared" si="31"/>
        <v>0</v>
      </c>
      <c r="AM83" s="85">
        <f t="shared" si="31"/>
        <v>0</v>
      </c>
    </row>
    <row r="84" spans="1:39" x14ac:dyDescent="0.25">
      <c r="A84" s="1" t="s">
        <v>149</v>
      </c>
      <c r="B84" t="s">
        <v>150</v>
      </c>
      <c r="C84" s="75">
        <f t="shared" si="18"/>
        <v>0</v>
      </c>
      <c r="D84" s="76">
        <f t="shared" si="19"/>
        <v>0</v>
      </c>
      <c r="E84" s="76">
        <f t="shared" si="20"/>
        <v>0</v>
      </c>
      <c r="F84" s="76">
        <f t="shared" si="21"/>
        <v>0</v>
      </c>
      <c r="G84" s="76">
        <f t="shared" si="22"/>
        <v>0</v>
      </c>
      <c r="H84" s="157">
        <f t="shared" si="23"/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90">
        <v>0</v>
      </c>
      <c r="U84" s="79"/>
      <c r="V84" s="78">
        <f t="shared" si="24"/>
        <v>0</v>
      </c>
      <c r="W84" s="79">
        <f t="shared" si="25"/>
        <v>0</v>
      </c>
      <c r="X84" s="79">
        <f t="shared" si="26"/>
        <v>0</v>
      </c>
      <c r="Y84" s="79">
        <f t="shared" si="27"/>
        <v>0</v>
      </c>
      <c r="Z84" s="79">
        <f t="shared" si="28"/>
        <v>0</v>
      </c>
      <c r="AA84" s="157">
        <f t="shared" si="29"/>
        <v>0</v>
      </c>
      <c r="AB84" s="105">
        <f t="shared" si="32"/>
        <v>0</v>
      </c>
      <c r="AC84" s="79">
        <f t="shared" si="31"/>
        <v>0</v>
      </c>
      <c r="AD84" s="79">
        <f t="shared" si="31"/>
        <v>0</v>
      </c>
      <c r="AE84" s="79">
        <f t="shared" si="31"/>
        <v>0</v>
      </c>
      <c r="AF84" s="79">
        <f t="shared" si="31"/>
        <v>0</v>
      </c>
      <c r="AG84" s="79">
        <f t="shared" si="31"/>
        <v>0</v>
      </c>
      <c r="AH84" s="79">
        <f t="shared" si="31"/>
        <v>0</v>
      </c>
      <c r="AI84" s="79">
        <f t="shared" si="31"/>
        <v>0</v>
      </c>
      <c r="AJ84" s="79">
        <f t="shared" si="31"/>
        <v>0</v>
      </c>
      <c r="AK84" s="79">
        <f t="shared" si="31"/>
        <v>0</v>
      </c>
      <c r="AL84" s="79">
        <f t="shared" si="31"/>
        <v>0</v>
      </c>
      <c r="AM84" s="85">
        <f t="shared" si="31"/>
        <v>0</v>
      </c>
    </row>
    <row r="85" spans="1:39" x14ac:dyDescent="0.25">
      <c r="A85" s="1" t="s">
        <v>151</v>
      </c>
      <c r="B85" t="s">
        <v>152</v>
      </c>
      <c r="C85" s="75">
        <f t="shared" si="18"/>
        <v>1719035.6441666668</v>
      </c>
      <c r="D85" s="76">
        <f t="shared" si="19"/>
        <v>1125356.0433333332</v>
      </c>
      <c r="E85" s="76">
        <f t="shared" si="20"/>
        <v>960256.64666666661</v>
      </c>
      <c r="F85" s="76">
        <f t="shared" si="21"/>
        <v>1638799.4633333336</v>
      </c>
      <c r="G85" s="76">
        <f t="shared" si="22"/>
        <v>3151730.4233333333</v>
      </c>
      <c r="H85" s="157">
        <f t="shared" si="23"/>
        <v>-0.14670858849048163</v>
      </c>
      <c r="I85" s="189">
        <v>939125.25</v>
      </c>
      <c r="J85" s="189">
        <v>1564730.0899999999</v>
      </c>
      <c r="K85" s="189">
        <v>872212.79</v>
      </c>
      <c r="L85" s="189">
        <v>922813.57000000007</v>
      </c>
      <c r="M85" s="189">
        <v>982199.70000000007</v>
      </c>
      <c r="N85" s="189">
        <v>975756.66999999993</v>
      </c>
      <c r="O85" s="189">
        <v>1383605.73</v>
      </c>
      <c r="P85" s="189">
        <v>1622583.8900000001</v>
      </c>
      <c r="Q85" s="189">
        <v>1910208.77</v>
      </c>
      <c r="R85" s="189">
        <v>3775393.53</v>
      </c>
      <c r="S85" s="189">
        <v>2865970.21</v>
      </c>
      <c r="T85" s="190">
        <v>2813827.5300000003</v>
      </c>
      <c r="U85" s="79"/>
      <c r="V85" s="78">
        <f t="shared" si="24"/>
        <v>13.732821168131036</v>
      </c>
      <c r="W85" s="79">
        <f t="shared" si="25"/>
        <v>12.991723061767161</v>
      </c>
      <c r="X85" s="79">
        <f t="shared" si="26"/>
        <v>10.889815225033832</v>
      </c>
      <c r="Y85" s="79">
        <f t="shared" si="27"/>
        <v>10.101911707898417</v>
      </c>
      <c r="Z85" s="79">
        <f t="shared" si="28"/>
        <v>19.255243959311265</v>
      </c>
      <c r="AA85" s="157">
        <f t="shared" si="29"/>
        <v>0.90609901532361459</v>
      </c>
      <c r="AB85" s="105">
        <f t="shared" si="32"/>
        <v>10.856186276096455</v>
      </c>
      <c r="AC85" s="79">
        <f t="shared" si="31"/>
        <v>18.13759232641706</v>
      </c>
      <c r="AD85" s="79">
        <f t="shared" si="31"/>
        <v>10.015418948867225</v>
      </c>
      <c r="AE85" s="79">
        <f t="shared" si="31"/>
        <v>10.587945546542446</v>
      </c>
      <c r="AF85" s="79">
        <f t="shared" si="31"/>
        <v>11.218216186581996</v>
      </c>
      <c r="AG85" s="79">
        <f t="shared" si="31"/>
        <v>10.86262114954301</v>
      </c>
      <c r="AH85" s="79">
        <f t="shared" si="31"/>
        <v>8.5647256216457137</v>
      </c>
      <c r="AI85" s="79">
        <f t="shared" si="31"/>
        <v>9.9881434401758078</v>
      </c>
      <c r="AJ85" s="79">
        <f t="shared" si="31"/>
        <v>11.741979874847862</v>
      </c>
      <c r="AK85" s="79">
        <f t="shared" si="31"/>
        <v>23.062457804682868</v>
      </c>
      <c r="AL85" s="79">
        <f t="shared" si="31"/>
        <v>17.512053929865512</v>
      </c>
      <c r="AM85" s="85">
        <f t="shared" si="31"/>
        <v>17.190503283746221</v>
      </c>
    </row>
    <row r="86" spans="1:39" ht="17.25" customHeight="1" thickBot="1" x14ac:dyDescent="0.3">
      <c r="C86" s="82"/>
      <c r="D86" s="68"/>
      <c r="E86" s="68"/>
      <c r="F86" s="68"/>
      <c r="G86" s="68"/>
      <c r="H86" s="11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5"/>
      <c r="U86" s="68"/>
      <c r="V86" s="78"/>
      <c r="W86" s="79"/>
      <c r="X86" s="79"/>
      <c r="Y86" s="79"/>
      <c r="Z86" s="79"/>
      <c r="AA86" s="114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</row>
    <row r="87" spans="1:39" ht="15.75" thickBot="1" x14ac:dyDescent="0.3">
      <c r="B87" s="40" t="s">
        <v>153</v>
      </c>
      <c r="C87" s="116">
        <f>AVERAGE(I87:T87)</f>
        <v>26836541.2925</v>
      </c>
      <c r="D87" s="102">
        <f>IF(I87=" "," ",IFERROR(AVERAGE($I87:$K87),0))</f>
        <v>17641378.533333331</v>
      </c>
      <c r="E87" s="102">
        <f>IF(L87=" "," ",IFERROR(AVERAGE($L87:$N87),0))</f>
        <v>18979347.579999998</v>
      </c>
      <c r="F87" s="102">
        <f>IF(O87=" "," ",IFERROR(AVERAGE($O87:$Q87),0))</f>
        <v>31528473.163333338</v>
      </c>
      <c r="G87" s="102">
        <f>IF(R87&lt;D241," ",IFERROR(AVERAGE($R87:$T87),0))</f>
        <v>39196965.893333338</v>
      </c>
      <c r="H87" s="159">
        <f>IFERROR((E87-D87)/D87,0)</f>
        <v>7.5842658448634179E-2</v>
      </c>
      <c r="I87" s="102">
        <f t="shared" ref="I87" si="33">SUM(I54:I85)</f>
        <v>13699208.159999998</v>
      </c>
      <c r="J87" s="102">
        <f t="shared" ref="J87:T87" si="34">SUM(J54:J85)</f>
        <v>17006805.759999998</v>
      </c>
      <c r="K87" s="102">
        <f t="shared" si="34"/>
        <v>22218121.68</v>
      </c>
      <c r="L87" s="102">
        <f t="shared" si="34"/>
        <v>15100052.01</v>
      </c>
      <c r="M87" s="102">
        <f t="shared" si="34"/>
        <v>17654575.579999998</v>
      </c>
      <c r="N87" s="102">
        <f t="shared" si="34"/>
        <v>24183415.149999999</v>
      </c>
      <c r="O87" s="102">
        <f t="shared" si="34"/>
        <v>25828057.380000003</v>
      </c>
      <c r="P87" s="102">
        <f t="shared" si="34"/>
        <v>42461143.149999999</v>
      </c>
      <c r="Q87" s="102">
        <f t="shared" si="34"/>
        <v>26296218.960000001</v>
      </c>
      <c r="R87" s="102">
        <f t="shared" si="34"/>
        <v>44886997.920000002</v>
      </c>
      <c r="S87" s="102">
        <f t="shared" si="34"/>
        <v>52166754.990000002</v>
      </c>
      <c r="T87" s="102">
        <f t="shared" si="34"/>
        <v>20537144.770000003</v>
      </c>
      <c r="U87" s="76"/>
      <c r="V87" s="119">
        <f>AVERAGE(I87:T87)/V$14</f>
        <v>214.38847041459903</v>
      </c>
      <c r="W87" s="120">
        <f>IFERROR(AVERAGE($I87:$K87)/W$14,"")</f>
        <v>203.66168173229738</v>
      </c>
      <c r="X87" s="120">
        <f>IFERROR(AVERAGE($L87:$N87)/X$14,0)</f>
        <v>215.2357798879556</v>
      </c>
      <c r="Y87" s="120">
        <f>IFERROR(AVERAGE($O87:$Q87)/Y$14,0)</f>
        <v>194.34827708144985</v>
      </c>
      <c r="Z87" s="120">
        <f>IFERROR(AVERAGE($R87:$T87)/Z$14,0)</f>
        <v>239.47071588143658</v>
      </c>
      <c r="AA87" s="159">
        <f t="shared" ref="AA87:AA89" si="35">IFERROR((Y87-X87)/X87,0)</f>
        <v>-9.7044751655041145E-2</v>
      </c>
      <c r="AB87" s="120">
        <f t="shared" ref="AB87:AM87" si="36">SUM(AB54:AB85)</f>
        <v>158.3613640672323</v>
      </c>
      <c r="AC87" s="120">
        <f t="shared" si="36"/>
        <v>197.13464425640433</v>
      </c>
      <c r="AD87" s="120">
        <f t="shared" si="36"/>
        <v>255.12558338213509</v>
      </c>
      <c r="AE87" s="120">
        <f t="shared" si="36"/>
        <v>173.25116754821755</v>
      </c>
      <c r="AF87" s="120">
        <f t="shared" si="36"/>
        <v>201.6421360531786</v>
      </c>
      <c r="AG87" s="120">
        <f t="shared" si="36"/>
        <v>269.22211751477846</v>
      </c>
      <c r="AH87" s="120">
        <f t="shared" si="36"/>
        <v>159.87952348233026</v>
      </c>
      <c r="AI87" s="120">
        <f t="shared" si="36"/>
        <v>261.37815802919039</v>
      </c>
      <c r="AJ87" s="120">
        <f t="shared" si="36"/>
        <v>161.64184703900861</v>
      </c>
      <c r="AK87" s="120">
        <f t="shared" si="36"/>
        <v>274.19777230716602</v>
      </c>
      <c r="AL87" s="120">
        <f t="shared" si="36"/>
        <v>318.7566372962965</v>
      </c>
      <c r="AM87" s="122">
        <f t="shared" si="36"/>
        <v>125.46748187066622</v>
      </c>
    </row>
    <row r="88" spans="1:39" ht="7.5" customHeight="1" thickBot="1" x14ac:dyDescent="0.3">
      <c r="B88" s="21"/>
      <c r="C88" s="76"/>
      <c r="D88" s="76"/>
      <c r="E88" s="76"/>
      <c r="F88" s="76"/>
      <c r="G88" s="68"/>
      <c r="H88" s="160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160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thickBot="1" x14ac:dyDescent="0.3">
      <c r="B89" s="44" t="s">
        <v>154</v>
      </c>
      <c r="C89" s="116">
        <f>AVERAGE(I89:T89)</f>
        <v>81537412.549166664</v>
      </c>
      <c r="D89" s="102">
        <f>IF(I89=" "," ",IFERROR(AVERAGE($I89:$K89),0))</f>
        <v>60251362.336666666</v>
      </c>
      <c r="E89" s="102">
        <f>IF(L89=" "," ",IFERROR(AVERAGE($L89:$N89),0))</f>
        <v>58771175.580000006</v>
      </c>
      <c r="F89" s="102">
        <f>IF(O89=" "," ",IFERROR(AVERAGE($O89:$Q89),0))</f>
        <v>99768813.033333346</v>
      </c>
      <c r="G89" s="102">
        <f>IF(R89&lt;D243," ",IFERROR(AVERAGE($R89:$T89),0))</f>
        <v>107358299.24666667</v>
      </c>
      <c r="H89" s="159">
        <f>IFERROR((E89-D89)/D89,0)</f>
        <v>-2.4566859557395859E-2</v>
      </c>
      <c r="I89" s="102">
        <f t="shared" ref="I89" si="37">+I87+I52</f>
        <v>52865072.439999998</v>
      </c>
      <c r="J89" s="102">
        <f t="shared" ref="J89:T89" si="38">+J87+J52</f>
        <v>59813169.629999995</v>
      </c>
      <c r="K89" s="102">
        <f t="shared" si="38"/>
        <v>68075844.939999998</v>
      </c>
      <c r="L89" s="102">
        <f t="shared" si="38"/>
        <v>52144005.590000004</v>
      </c>
      <c r="M89" s="102">
        <f t="shared" si="38"/>
        <v>54927265.719999999</v>
      </c>
      <c r="N89" s="102">
        <f t="shared" si="38"/>
        <v>69242255.430000007</v>
      </c>
      <c r="O89" s="102">
        <f t="shared" si="38"/>
        <v>79414100.900000006</v>
      </c>
      <c r="P89" s="102">
        <f t="shared" si="38"/>
        <v>119979021.43999997</v>
      </c>
      <c r="Q89" s="102">
        <f t="shared" si="38"/>
        <v>99913316.76000002</v>
      </c>
      <c r="R89" s="102">
        <f t="shared" si="38"/>
        <v>120220138.60000002</v>
      </c>
      <c r="S89" s="102">
        <f t="shared" si="38"/>
        <v>115354216.38</v>
      </c>
      <c r="T89" s="102">
        <f t="shared" si="38"/>
        <v>86500542.760000005</v>
      </c>
      <c r="U89" s="79"/>
      <c r="V89" s="119">
        <f>+V87+V52</f>
        <v>651.3760833578541</v>
      </c>
      <c r="W89" s="120">
        <f>+W87+W52</f>
        <v>695.57454123903744</v>
      </c>
      <c r="X89" s="120">
        <f>+X87+X52</f>
        <v>666.4960298331431</v>
      </c>
      <c r="Y89" s="120">
        <f>+Y87+Y52</f>
        <v>614.99638181145724</v>
      </c>
      <c r="Z89" s="120">
        <f>+Z87+Z52</f>
        <v>655.896909122382</v>
      </c>
      <c r="AA89" s="159">
        <f t="shared" si="35"/>
        <v>-7.7269249502624593E-2</v>
      </c>
      <c r="AB89" s="120">
        <f t="shared" ref="AB89:AM89" si="39">+AB87+AB52</f>
        <v>611.11451737451739</v>
      </c>
      <c r="AC89" s="120">
        <f t="shared" si="39"/>
        <v>693.32525362234844</v>
      </c>
      <c r="AD89" s="120">
        <f t="shared" si="39"/>
        <v>781.69927704479426</v>
      </c>
      <c r="AE89" s="120">
        <f t="shared" si="39"/>
        <v>598.27673726723037</v>
      </c>
      <c r="AF89" s="120">
        <f t="shared" si="39"/>
        <v>627.35301322612327</v>
      </c>
      <c r="AG89" s="120">
        <f t="shared" si="39"/>
        <v>770.84011967448555</v>
      </c>
      <c r="AH89" s="120">
        <f t="shared" si="39"/>
        <v>491.58511702476676</v>
      </c>
      <c r="AI89" s="120">
        <f t="shared" si="39"/>
        <v>738.5551424121735</v>
      </c>
      <c r="AJ89" s="120">
        <f t="shared" si="39"/>
        <v>614.16331714633452</v>
      </c>
      <c r="AK89" s="120">
        <f t="shared" si="39"/>
        <v>734.37956909769514</v>
      </c>
      <c r="AL89" s="120">
        <f t="shared" si="39"/>
        <v>704.85354356978314</v>
      </c>
      <c r="AM89" s="122">
        <f t="shared" si="39"/>
        <v>528.4573587072731</v>
      </c>
    </row>
    <row r="90" spans="1:39" ht="26.25" customHeight="1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</row>
    <row r="91" spans="1:39" ht="15.75" thickBot="1" x14ac:dyDescent="0.3"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</row>
    <row r="92" spans="1:39" ht="23.25" customHeight="1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</row>
    <row r="93" spans="1:39" ht="30" x14ac:dyDescent="0.25">
      <c r="B93" s="97" t="s">
        <v>156</v>
      </c>
      <c r="C93" s="203"/>
      <c r="D93" s="204">
        <v>-2692074.1599999843</v>
      </c>
      <c r="E93" s="204">
        <v>8480903.8400000073</v>
      </c>
      <c r="F93" s="204">
        <v>41875847</v>
      </c>
      <c r="G93" s="204"/>
      <c r="H93" s="161">
        <f>IFERROR((E93-D93)/-D93,0)</f>
        <v>4.1503232585539385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</row>
    <row r="94" spans="1:39" ht="45" x14ac:dyDescent="0.25">
      <c r="B94" s="98" t="s">
        <v>158</v>
      </c>
      <c r="C94" s="205"/>
      <c r="D94" s="206">
        <v>0</v>
      </c>
      <c r="E94" s="206">
        <v>0</v>
      </c>
      <c r="F94" s="206">
        <v>0</v>
      </c>
      <c r="G94" s="206"/>
      <c r="H94" s="162">
        <f>IFERROR((E94-D94)/D94,0)</f>
        <v>0</v>
      </c>
    </row>
    <row r="95" spans="1:39" ht="22.5" customHeight="1" thickBot="1" x14ac:dyDescent="0.3">
      <c r="B95" s="99" t="s">
        <v>163</v>
      </c>
      <c r="C95" s="207"/>
      <c r="D95" s="208">
        <v>0</v>
      </c>
      <c r="E95" s="208">
        <v>0</v>
      </c>
      <c r="F95" s="208">
        <v>0</v>
      </c>
      <c r="G95" s="208"/>
      <c r="H95" s="163">
        <f>IFERROR((E95-D95)/D95,0)</f>
        <v>0</v>
      </c>
    </row>
    <row r="96" spans="1:39" ht="40.5" customHeight="1" thickBot="1" x14ac:dyDescent="0.3">
      <c r="B96" s="94" t="s">
        <v>159</v>
      </c>
      <c r="C96" s="116">
        <f t="shared" ref="C96:G96" si="40">C89+C91</f>
        <v>81537412.549166664</v>
      </c>
      <c r="D96" s="102">
        <f t="shared" si="40"/>
        <v>60251362.336666666</v>
      </c>
      <c r="E96" s="102">
        <f t="shared" si="40"/>
        <v>58771175.580000006</v>
      </c>
      <c r="F96" s="102">
        <f t="shared" si="40"/>
        <v>99768813.033333346</v>
      </c>
      <c r="G96" s="102">
        <f t="shared" si="40"/>
        <v>107358299.24666667</v>
      </c>
      <c r="H96" s="125">
        <f>IFERROR((E96-D96)/D96,0)</f>
        <v>-2.4566859557395859E-2</v>
      </c>
    </row>
    <row r="98" spans="2:20" x14ac:dyDescent="0.25">
      <c r="B98" s="63"/>
      <c r="D98" s="64"/>
      <c r="E98" s="64"/>
      <c r="F98" s="64"/>
      <c r="G98" s="64"/>
      <c r="H98" s="64"/>
    </row>
    <row r="100" spans="2:20" x14ac:dyDescent="0.25">
      <c r="B100" s="65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</row>
    <row r="102" spans="2:20" x14ac:dyDescent="0.25">
      <c r="E102" s="67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8409-C391-43C8-8B13-25E162F9EDB9}">
  <dimension ref="A1:AO96"/>
  <sheetViews>
    <sheetView showGridLines="0" zoomScaleNormal="100" workbookViewId="0">
      <selection activeCell="B8" sqref="B8"/>
    </sheetView>
  </sheetViews>
  <sheetFormatPr defaultColWidth="9.140625" defaultRowHeight="15" x14ac:dyDescent="0.25"/>
  <cols>
    <col min="1" max="1" width="4.85546875" style="1" bestFit="1" customWidth="1"/>
    <col min="2" max="2" width="52.140625" style="1" bestFit="1" customWidth="1"/>
    <col min="3" max="3" width="12" style="1" customWidth="1"/>
    <col min="4" max="7" width="13" style="1" customWidth="1"/>
    <col min="8" max="8" width="12" style="1" customWidth="1"/>
    <col min="9" max="14" width="13" style="1" customWidth="1"/>
    <col min="15" max="20" width="13" style="1" bestFit="1" customWidth="1"/>
    <col min="21" max="21" width="2.42578125" style="1" customWidth="1"/>
    <col min="22" max="22" width="12.140625" style="1" bestFit="1" customWidth="1"/>
    <col min="23" max="26" width="13.140625" style="1" bestFit="1" customWidth="1"/>
    <col min="27" max="27" width="12.140625" style="1" bestFit="1" customWidth="1"/>
    <col min="28" max="29" width="7.5703125" style="1" bestFit="1" customWidth="1"/>
    <col min="30" max="30" width="7.85546875" style="1" bestFit="1" customWidth="1"/>
    <col min="31" max="31" width="7.5703125" style="1" bestFit="1" customWidth="1"/>
    <col min="32" max="32" width="8.140625" style="1" bestFit="1" customWidth="1"/>
    <col min="33" max="35" width="7.5703125" style="1" bestFit="1" customWidth="1"/>
    <col min="36" max="36" width="7.42578125" style="1" bestFit="1" customWidth="1"/>
    <col min="37" max="37" width="7.28515625" style="1" bestFit="1" customWidth="1"/>
    <col min="38" max="38" width="7.85546875" style="1" bestFit="1" customWidth="1"/>
    <col min="39" max="39" width="7.5703125" style="1" bestFit="1" customWidth="1"/>
    <col min="40" max="16384" width="9.140625" style="1"/>
  </cols>
  <sheetData>
    <row r="1" spans="1:41" x14ac:dyDescent="0.25">
      <c r="B1" s="2" t="s">
        <v>0</v>
      </c>
    </row>
    <row r="2" spans="1:41" x14ac:dyDescent="0.25">
      <c r="B2" s="2" t="s">
        <v>1</v>
      </c>
      <c r="C2" s="1" t="s">
        <v>2</v>
      </c>
    </row>
    <row r="4" spans="1:41" x14ac:dyDescent="0.25">
      <c r="B4" s="2" t="s">
        <v>3</v>
      </c>
      <c r="C4" s="60" t="s">
        <v>165</v>
      </c>
    </row>
    <row r="5" spans="1:41" x14ac:dyDescent="0.25">
      <c r="B5" s="2" t="s">
        <v>4</v>
      </c>
      <c r="C5" s="61">
        <v>45678</v>
      </c>
    </row>
    <row r="6" spans="1:41" x14ac:dyDescent="0.25">
      <c r="B6" s="2" t="s">
        <v>5</v>
      </c>
      <c r="C6" s="61">
        <v>45474</v>
      </c>
    </row>
    <row r="7" spans="1:41" x14ac:dyDescent="0.25">
      <c r="B7" s="2" t="s">
        <v>6</v>
      </c>
      <c r="C7" s="61">
        <f>'LRC Format'!B6</f>
        <v>45838</v>
      </c>
    </row>
    <row r="8" spans="1:41" x14ac:dyDescent="0.25">
      <c r="B8" s="2"/>
      <c r="C8" s="224"/>
    </row>
    <row r="10" spans="1:41" ht="15.75" thickBot="1" x14ac:dyDescent="0.3"/>
    <row r="11" spans="1:41" x14ac:dyDescent="0.25">
      <c r="C11" s="215" t="s">
        <v>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4"/>
      <c r="V11" s="215" t="s">
        <v>9</v>
      </c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7"/>
    </row>
    <row r="12" spans="1:41" x14ac:dyDescent="0.25">
      <c r="C12" s="218" t="s">
        <v>10</v>
      </c>
      <c r="D12" s="219"/>
      <c r="E12" s="219"/>
      <c r="F12" s="219"/>
      <c r="G12" s="219"/>
      <c r="H12" s="220"/>
      <c r="I12" s="221" t="s">
        <v>11</v>
      </c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22"/>
      <c r="U12" s="4"/>
      <c r="V12" s="218" t="s">
        <v>10</v>
      </c>
      <c r="W12" s="219"/>
      <c r="X12" s="219"/>
      <c r="Y12" s="219"/>
      <c r="Z12" s="219"/>
      <c r="AA12" s="220"/>
      <c r="AB12" s="223" t="s">
        <v>160</v>
      </c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22"/>
    </row>
    <row r="13" spans="1:41" ht="42.75" customHeight="1" x14ac:dyDescent="0.25">
      <c r="B13" s="5"/>
      <c r="C13" s="6" t="s">
        <v>12</v>
      </c>
      <c r="D13" s="7" t="s">
        <v>13</v>
      </c>
      <c r="E13" s="7" t="s">
        <v>14</v>
      </c>
      <c r="F13" s="8" t="s">
        <v>15</v>
      </c>
      <c r="G13" s="8" t="s">
        <v>16</v>
      </c>
      <c r="H13" s="9" t="s">
        <v>17</v>
      </c>
      <c r="I13" s="8">
        <v>45474</v>
      </c>
      <c r="J13" s="8">
        <v>45505</v>
      </c>
      <c r="K13" s="8">
        <v>45536</v>
      </c>
      <c r="L13" s="8">
        <v>45566</v>
      </c>
      <c r="M13" s="8">
        <v>45597</v>
      </c>
      <c r="N13" s="8">
        <v>45627</v>
      </c>
      <c r="O13" s="8">
        <v>45658</v>
      </c>
      <c r="P13" s="8">
        <v>45689</v>
      </c>
      <c r="Q13" s="8">
        <v>45717</v>
      </c>
      <c r="R13" s="8">
        <v>45748</v>
      </c>
      <c r="S13" s="8">
        <v>45778</v>
      </c>
      <c r="T13" s="10">
        <v>45809</v>
      </c>
      <c r="U13" s="8"/>
      <c r="V13" s="6" t="s">
        <v>12</v>
      </c>
      <c r="W13" s="7" t="s">
        <v>13</v>
      </c>
      <c r="X13" s="7" t="s">
        <v>14</v>
      </c>
      <c r="Y13" s="8" t="s">
        <v>15</v>
      </c>
      <c r="Z13" s="8" t="s">
        <v>16</v>
      </c>
      <c r="AA13" s="11" t="s">
        <v>17</v>
      </c>
      <c r="AB13" s="8">
        <v>45474</v>
      </c>
      <c r="AC13" s="8">
        <v>45505</v>
      </c>
      <c r="AD13" s="8">
        <v>45536</v>
      </c>
      <c r="AE13" s="8">
        <v>45566</v>
      </c>
      <c r="AF13" s="8">
        <v>45597</v>
      </c>
      <c r="AG13" s="8">
        <v>45627</v>
      </c>
      <c r="AH13" s="8">
        <v>45658</v>
      </c>
      <c r="AI13" s="8">
        <v>45689</v>
      </c>
      <c r="AJ13" s="8">
        <v>45717</v>
      </c>
      <c r="AK13" s="8">
        <v>45748</v>
      </c>
      <c r="AL13" s="8">
        <v>45778</v>
      </c>
      <c r="AM13" s="10">
        <v>45809</v>
      </c>
    </row>
    <row r="14" spans="1:41" x14ac:dyDescent="0.25">
      <c r="A14" s="1">
        <v>1</v>
      </c>
      <c r="B14" s="13" t="s">
        <v>18</v>
      </c>
      <c r="C14" s="131"/>
      <c r="D14" s="132">
        <f>IFERROR(AVERAGE($I14:$K14),0)</f>
        <v>426392</v>
      </c>
      <c r="E14" s="132">
        <f>IFERROR(AVERAGE($L14:$N14),0)</f>
        <v>420614</v>
      </c>
      <c r="F14" s="132">
        <f>IFERROR(AVERAGE($O14:$Q14),0)</f>
        <v>420163</v>
      </c>
      <c r="G14" s="132">
        <f>IFERROR(AVERAGE($R14:$T14),0)</f>
        <v>417791.66666666669</v>
      </c>
      <c r="H14" s="164"/>
      <c r="I14" s="187">
        <v>428171</v>
      </c>
      <c r="J14" s="187">
        <v>426712</v>
      </c>
      <c r="K14" s="187">
        <v>424293</v>
      </c>
      <c r="L14" s="187">
        <v>422703</v>
      </c>
      <c r="M14" s="187">
        <v>420877</v>
      </c>
      <c r="N14" s="187">
        <v>418262</v>
      </c>
      <c r="O14" s="187">
        <v>421228</v>
      </c>
      <c r="P14" s="187">
        <v>420760</v>
      </c>
      <c r="Q14" s="187">
        <v>418501</v>
      </c>
      <c r="R14" s="187">
        <v>420697</v>
      </c>
      <c r="S14" s="187">
        <v>418137</v>
      </c>
      <c r="T14" s="188">
        <v>414541</v>
      </c>
      <c r="U14" s="147"/>
      <c r="V14" s="148">
        <f>AVERAGE(I14:T14)</f>
        <v>421240.16666666669</v>
      </c>
      <c r="W14" s="132">
        <v>457166.66666666669</v>
      </c>
      <c r="X14" s="132">
        <v>441652.33333333331</v>
      </c>
      <c r="Y14" s="132">
        <v>426392</v>
      </c>
      <c r="Z14" s="132">
        <v>420614</v>
      </c>
      <c r="AA14" s="164">
        <v>-1.3550910898891161E-2</v>
      </c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46"/>
      <c r="AN14" s="68"/>
      <c r="AO14" s="68"/>
    </row>
    <row r="15" spans="1:41" ht="6.75" customHeight="1" x14ac:dyDescent="0.25">
      <c r="C15" s="134"/>
      <c r="D15" s="135"/>
      <c r="E15" s="135"/>
      <c r="F15" s="136"/>
      <c r="G15" s="136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49"/>
      <c r="U15" s="136"/>
      <c r="V15" s="134"/>
      <c r="W15" s="135"/>
      <c r="X15" s="135"/>
      <c r="Y15" s="136"/>
      <c r="Z15" s="136"/>
      <c r="AA15" s="135"/>
      <c r="AB15" s="150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49"/>
      <c r="AN15" s="68"/>
      <c r="AO15" s="68"/>
    </row>
    <row r="16" spans="1:41" x14ac:dyDescent="0.25">
      <c r="A16" s="19" t="s">
        <v>19</v>
      </c>
      <c r="B16" s="13" t="s">
        <v>20</v>
      </c>
      <c r="C16" s="134"/>
      <c r="D16" s="135"/>
      <c r="E16" s="135"/>
      <c r="F16" s="136"/>
      <c r="G16" s="136"/>
      <c r="H16" s="137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49"/>
      <c r="U16" s="136"/>
      <c r="V16" s="134"/>
      <c r="W16" s="135"/>
      <c r="X16" s="135"/>
      <c r="Y16" s="136"/>
      <c r="Z16" s="136"/>
      <c r="AA16" s="135"/>
      <c r="AB16" s="150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49"/>
      <c r="AN16" s="68"/>
      <c r="AO16" s="68"/>
    </row>
    <row r="17" spans="1:41" x14ac:dyDescent="0.25">
      <c r="A17" s="1" t="s">
        <v>21</v>
      </c>
      <c r="B17" t="s">
        <v>22</v>
      </c>
      <c r="C17" s="75">
        <f>AVERAGE(I17:T17)</f>
        <v>86862710.88500002</v>
      </c>
      <c r="D17" s="76">
        <f>IF(I17=" "," ",IFERROR(AVERAGE($I17:$K17),0))</f>
        <v>84250672.279999986</v>
      </c>
      <c r="E17" s="76">
        <f>IF(L17=" "," ",IFERROR(AVERAGE($L17:$N17),0))</f>
        <v>91050360.450000107</v>
      </c>
      <c r="F17" s="76">
        <f>IF(O17=" "," ",IFERROR(AVERAGE($O17:$Q17),0))</f>
        <v>84146738.910000011</v>
      </c>
      <c r="G17" s="76">
        <f>IF(R17&lt;D171," ",IFERROR(AVERAGE($R17:$T17),0))</f>
        <v>88003071.900000021</v>
      </c>
      <c r="H17" s="103">
        <f>IFERROR((E17-D17)/D17,0)</f>
        <v>8.0707820910935077E-2</v>
      </c>
      <c r="I17" s="189">
        <v>106944532.17</v>
      </c>
      <c r="J17" s="189">
        <v>79777592.490000099</v>
      </c>
      <c r="K17" s="189">
        <v>66029892.179999895</v>
      </c>
      <c r="L17" s="189">
        <v>76361774.270000115</v>
      </c>
      <c r="M17" s="189">
        <v>122424910.53000011</v>
      </c>
      <c r="N17" s="189">
        <v>74364396.550000101</v>
      </c>
      <c r="O17" s="189">
        <v>114488559.16999999</v>
      </c>
      <c r="P17" s="189">
        <v>64616145.200000003</v>
      </c>
      <c r="Q17" s="189">
        <v>73335512.360000014</v>
      </c>
      <c r="R17" s="189">
        <v>75761821.859999999</v>
      </c>
      <c r="S17" s="189">
        <v>117702558.67000002</v>
      </c>
      <c r="T17" s="190">
        <v>70544835.170000002</v>
      </c>
      <c r="U17" s="79"/>
      <c r="V17" s="78">
        <f>AVERAGE(I17:T17)/V$14</f>
        <v>206.20709457114927</v>
      </c>
      <c r="W17" s="79">
        <f>IFERROR(AVERAGE($I17:$K17)/W$14,"")</f>
        <v>184.28874724024786</v>
      </c>
      <c r="X17" s="79">
        <f>IFERROR(AVERAGE($L17:$N17)/X$14,0)</f>
        <v>206.15844993460189</v>
      </c>
      <c r="Y17" s="79">
        <f>IFERROR(AVERAGE($O17:$Q17)/Y$14,0)</f>
        <v>197.34596078256629</v>
      </c>
      <c r="Z17" s="79">
        <f>IFERROR(AVERAGE($R17:$T17)/Z$14,0)</f>
        <v>209.2252561731184</v>
      </c>
      <c r="AA17" s="79">
        <f t="shared" ref="AA17" si="0">IFERROR((Z17-Y17)/Y17,0)</f>
        <v>6.0195280123521683E-2</v>
      </c>
      <c r="AB17" s="105">
        <f>IFERROR(I17/I$14,0)</f>
        <v>249.77061073729888</v>
      </c>
      <c r="AC17" s="79">
        <f t="shared" ref="AC17:AM17" si="1">IFERROR(J17/J$14,0)</f>
        <v>186.95886801871075</v>
      </c>
      <c r="AD17" s="79">
        <f t="shared" si="1"/>
        <v>155.62333618513597</v>
      </c>
      <c r="AE17" s="79">
        <f t="shared" si="1"/>
        <v>180.65112920892474</v>
      </c>
      <c r="AF17" s="79">
        <f t="shared" si="1"/>
        <v>290.88049603565912</v>
      </c>
      <c r="AG17" s="79">
        <f t="shared" si="1"/>
        <v>177.79381476203935</v>
      </c>
      <c r="AH17" s="79">
        <f t="shared" si="1"/>
        <v>271.79712452638472</v>
      </c>
      <c r="AI17" s="79">
        <f t="shared" si="1"/>
        <v>153.57007605285673</v>
      </c>
      <c r="AJ17" s="79">
        <f t="shared" si="1"/>
        <v>175.2337804688639</v>
      </c>
      <c r="AK17" s="79">
        <f t="shared" si="1"/>
        <v>180.08643242048316</v>
      </c>
      <c r="AL17" s="79">
        <f t="shared" si="1"/>
        <v>281.49280898365851</v>
      </c>
      <c r="AM17" s="85">
        <f t="shared" si="1"/>
        <v>170.1757731322113</v>
      </c>
      <c r="AN17" s="68"/>
      <c r="AO17" s="68"/>
    </row>
    <row r="18" spans="1:41" x14ac:dyDescent="0.25">
      <c r="A18" s="1" t="s">
        <v>23</v>
      </c>
      <c r="B18" t="s">
        <v>24</v>
      </c>
      <c r="C18" s="75">
        <f t="shared" ref="C18:C50" si="2">AVERAGE(I18:T18)</f>
        <v>46826302.702500291</v>
      </c>
      <c r="D18" s="76">
        <f t="shared" ref="D18:D50" si="3">IF(I18=" "," ",IFERROR(AVERAGE($I18:$K18),0))</f>
        <v>45941912.966669552</v>
      </c>
      <c r="E18" s="76">
        <f t="shared" ref="E18:E50" si="4">IF(L18=" "," ",IFERROR(AVERAGE($L18:$N18),0))</f>
        <v>48061325.283331603</v>
      </c>
      <c r="F18" s="76">
        <f t="shared" ref="F18:F50" si="5">IF(O18=" "," ",IFERROR(AVERAGE($O18:$Q18),0))</f>
        <v>45335891.356666662</v>
      </c>
      <c r="G18" s="76">
        <f t="shared" ref="G18:G50" si="6">IF(R18&lt;D172," ",IFERROR(AVERAGE($R18:$T18),0))</f>
        <v>47966081.203333326</v>
      </c>
      <c r="H18" s="103">
        <f t="shared" ref="H18:H50" si="7">IFERROR((E18-D18)/D18,0)</f>
        <v>4.6132435064244394E-2</v>
      </c>
      <c r="I18" s="189">
        <v>44098047.130003132</v>
      </c>
      <c r="J18" s="189">
        <v>50475627.820001766</v>
      </c>
      <c r="K18" s="189">
        <v>43252063.950003736</v>
      </c>
      <c r="L18" s="189">
        <v>51282267.970000438</v>
      </c>
      <c r="M18" s="189">
        <v>44269471.119999021</v>
      </c>
      <c r="N18" s="189">
        <v>48632236.759995341</v>
      </c>
      <c r="O18" s="189">
        <v>43144634.06000001</v>
      </c>
      <c r="P18" s="189">
        <v>46558923.739999995</v>
      </c>
      <c r="Q18" s="189">
        <v>46304116.269999996</v>
      </c>
      <c r="R18" s="189">
        <v>49560336.350000001</v>
      </c>
      <c r="S18" s="189">
        <v>51913478.669999994</v>
      </c>
      <c r="T18" s="190">
        <v>42424428.589999996</v>
      </c>
      <c r="U18" s="79"/>
      <c r="V18" s="78">
        <f t="shared" ref="V18:V50" si="8">AVERAGE(I18:T18)/V$14</f>
        <v>111.16295740039104</v>
      </c>
      <c r="W18" s="79">
        <f t="shared" ref="W18:W81" si="9">IFERROR(AVERAGE($I18:$K18)/W$14,"")</f>
        <v>100.4927006197657</v>
      </c>
      <c r="X18" s="79">
        <f t="shared" ref="X18:X81" si="10">IFERROR(AVERAGE($L18:$N18)/X$14,0)</f>
        <v>108.82162655089547</v>
      </c>
      <c r="Y18" s="79">
        <f t="shared" ref="Y18:Y81" si="11">IFERROR(AVERAGE($O18:$Q18)/Y$14,0)</f>
        <v>106.32444172654895</v>
      </c>
      <c r="Z18" s="79">
        <f t="shared" ref="Z18:Z81" si="12">IFERROR(AVERAGE($R18:$T18)/Z$14,0)</f>
        <v>114.03824219672509</v>
      </c>
      <c r="AA18" s="79">
        <f t="shared" ref="AA18:AA50" si="13">IFERROR((Z18-Y18)/Y18,0)</f>
        <v>7.2549644699898025E-2</v>
      </c>
      <c r="AB18" s="105">
        <f t="shared" ref="AB18:AB50" si="14">IFERROR(I18/I$14,0)</f>
        <v>102.99167185541089</v>
      </c>
      <c r="AC18" s="79">
        <f t="shared" ref="AC18:AC50" si="15">IFERROR(J18/J$14,0)</f>
        <v>118.28968442415908</v>
      </c>
      <c r="AD18" s="79">
        <f t="shared" ref="AD18:AD50" si="16">IFERROR(K18/K$14,0)</f>
        <v>101.93914099455738</v>
      </c>
      <c r="AE18" s="79">
        <f t="shared" ref="AE18:AE50" si="17">IFERROR(L18/L$14,0)</f>
        <v>121.31985808002413</v>
      </c>
      <c r="AF18" s="79">
        <f t="shared" ref="AF18:AF50" si="18">IFERROR(M18/M$14,0)</f>
        <v>105.1838687312422</v>
      </c>
      <c r="AG18" s="79">
        <f t="shared" ref="AG18:AG50" si="19">IFERROR(N18/N$14,0)</f>
        <v>116.27218528098498</v>
      </c>
      <c r="AH18" s="79">
        <f t="shared" ref="AH18:AH50" si="20">IFERROR(O18/O$14,0)</f>
        <v>102.42584552783768</v>
      </c>
      <c r="AI18" s="79">
        <f t="shared" ref="AI18:AI50" si="21">IFERROR(P18/P$14,0)</f>
        <v>110.65434865481508</v>
      </c>
      <c r="AJ18" s="79">
        <f t="shared" ref="AJ18:AJ50" si="22">IFERROR(Q18/Q$14,0)</f>
        <v>110.64278525021444</v>
      </c>
      <c r="AK18" s="79">
        <f t="shared" ref="AK18:AK50" si="23">IFERROR(R18/R$14,0)</f>
        <v>117.80530013287473</v>
      </c>
      <c r="AL18" s="79">
        <f t="shared" ref="AL18:AL50" si="24">IFERROR(S18/S$14,0)</f>
        <v>124.15423334935677</v>
      </c>
      <c r="AM18" s="85">
        <f t="shared" ref="AM18:AM50" si="25">IFERROR(T18/T$14,0)</f>
        <v>102.34073008459958</v>
      </c>
      <c r="AN18" s="68"/>
      <c r="AO18" s="68"/>
    </row>
    <row r="19" spans="1:41" x14ac:dyDescent="0.25">
      <c r="A19" s="1" t="s">
        <v>25</v>
      </c>
      <c r="B19" t="s">
        <v>26</v>
      </c>
      <c r="C19" s="75">
        <f t="shared" si="2"/>
        <v>0</v>
      </c>
      <c r="D19" s="76">
        <f t="shared" si="3"/>
        <v>0</v>
      </c>
      <c r="E19" s="76">
        <f t="shared" si="4"/>
        <v>0</v>
      </c>
      <c r="F19" s="76">
        <f t="shared" si="5"/>
        <v>0</v>
      </c>
      <c r="G19" s="76">
        <f t="shared" si="6"/>
        <v>0</v>
      </c>
      <c r="H19" s="103">
        <f t="shared" si="7"/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>
        <v>0</v>
      </c>
      <c r="S19" s="189">
        <v>0</v>
      </c>
      <c r="T19" s="190">
        <v>0</v>
      </c>
      <c r="U19" s="79"/>
      <c r="V19" s="78">
        <f t="shared" si="8"/>
        <v>0</v>
      </c>
      <c r="W19" s="79">
        <f t="shared" si="9"/>
        <v>0</v>
      </c>
      <c r="X19" s="79">
        <f t="shared" si="10"/>
        <v>0</v>
      </c>
      <c r="Y19" s="79">
        <f t="shared" si="11"/>
        <v>0</v>
      </c>
      <c r="Z19" s="79">
        <f t="shared" si="12"/>
        <v>0</v>
      </c>
      <c r="AA19" s="79">
        <f t="shared" si="13"/>
        <v>0</v>
      </c>
      <c r="AB19" s="105">
        <f t="shared" si="14"/>
        <v>0</v>
      </c>
      <c r="AC19" s="79">
        <f t="shared" si="15"/>
        <v>0</v>
      </c>
      <c r="AD19" s="79">
        <f t="shared" si="16"/>
        <v>0</v>
      </c>
      <c r="AE19" s="79">
        <f t="shared" si="17"/>
        <v>0</v>
      </c>
      <c r="AF19" s="79">
        <f t="shared" si="18"/>
        <v>0</v>
      </c>
      <c r="AG19" s="79">
        <f t="shared" si="19"/>
        <v>0</v>
      </c>
      <c r="AH19" s="79">
        <f t="shared" si="20"/>
        <v>0</v>
      </c>
      <c r="AI19" s="79">
        <f t="shared" si="21"/>
        <v>0</v>
      </c>
      <c r="AJ19" s="79">
        <f t="shared" si="22"/>
        <v>0</v>
      </c>
      <c r="AK19" s="79">
        <f t="shared" si="23"/>
        <v>0</v>
      </c>
      <c r="AL19" s="79">
        <f t="shared" si="24"/>
        <v>0</v>
      </c>
      <c r="AM19" s="85">
        <f t="shared" si="25"/>
        <v>0</v>
      </c>
      <c r="AN19" s="68"/>
      <c r="AO19" s="68"/>
    </row>
    <row r="20" spans="1:41" x14ac:dyDescent="0.25">
      <c r="A20" s="1" t="s">
        <v>27</v>
      </c>
      <c r="B20" t="s">
        <v>168</v>
      </c>
      <c r="C20" s="75">
        <f t="shared" si="2"/>
        <v>0</v>
      </c>
      <c r="D20" s="76">
        <f t="shared" si="3"/>
        <v>0</v>
      </c>
      <c r="E20" s="76">
        <f t="shared" si="4"/>
        <v>0</v>
      </c>
      <c r="F20" s="76">
        <f t="shared" si="5"/>
        <v>0</v>
      </c>
      <c r="G20" s="76">
        <f t="shared" si="6"/>
        <v>0</v>
      </c>
      <c r="H20" s="103">
        <f t="shared" si="7"/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189">
        <v>0</v>
      </c>
      <c r="O20" s="189">
        <v>0</v>
      </c>
      <c r="P20" s="189">
        <v>0</v>
      </c>
      <c r="Q20" s="189">
        <v>0</v>
      </c>
      <c r="R20" s="189">
        <v>0</v>
      </c>
      <c r="S20" s="189">
        <v>0</v>
      </c>
      <c r="T20" s="190">
        <v>0</v>
      </c>
      <c r="U20" s="79"/>
      <c r="V20" s="78">
        <f t="shared" si="8"/>
        <v>0</v>
      </c>
      <c r="W20" s="79">
        <f t="shared" si="9"/>
        <v>0</v>
      </c>
      <c r="X20" s="79">
        <f t="shared" si="10"/>
        <v>0</v>
      </c>
      <c r="Y20" s="79">
        <f t="shared" si="11"/>
        <v>0</v>
      </c>
      <c r="Z20" s="79">
        <f t="shared" si="12"/>
        <v>0</v>
      </c>
      <c r="AA20" s="79">
        <f t="shared" si="13"/>
        <v>0</v>
      </c>
      <c r="AB20" s="105">
        <f t="shared" si="14"/>
        <v>0</v>
      </c>
      <c r="AC20" s="79">
        <f t="shared" si="15"/>
        <v>0</v>
      </c>
      <c r="AD20" s="79">
        <f t="shared" si="16"/>
        <v>0</v>
      </c>
      <c r="AE20" s="79">
        <f t="shared" si="17"/>
        <v>0</v>
      </c>
      <c r="AF20" s="79">
        <f t="shared" si="18"/>
        <v>0</v>
      </c>
      <c r="AG20" s="79">
        <f t="shared" si="19"/>
        <v>0</v>
      </c>
      <c r="AH20" s="79">
        <f t="shared" si="20"/>
        <v>0</v>
      </c>
      <c r="AI20" s="79">
        <f t="shared" si="21"/>
        <v>0</v>
      </c>
      <c r="AJ20" s="79">
        <f t="shared" si="22"/>
        <v>0</v>
      </c>
      <c r="AK20" s="79">
        <f t="shared" si="23"/>
        <v>0</v>
      </c>
      <c r="AL20" s="79">
        <f t="shared" si="24"/>
        <v>0</v>
      </c>
      <c r="AM20" s="85">
        <f t="shared" si="25"/>
        <v>0</v>
      </c>
      <c r="AN20" s="68"/>
      <c r="AO20" s="68"/>
    </row>
    <row r="21" spans="1:41" x14ac:dyDescent="0.25">
      <c r="A21" s="1" t="s">
        <v>28</v>
      </c>
      <c r="B21" t="s">
        <v>29</v>
      </c>
      <c r="C21" s="75">
        <f t="shared" si="2"/>
        <v>12144.288333333328</v>
      </c>
      <c r="D21" s="76">
        <f t="shared" si="3"/>
        <v>14409.146666666667</v>
      </c>
      <c r="E21" s="76">
        <f t="shared" si="4"/>
        <v>9987.7399999999852</v>
      </c>
      <c r="F21" s="76">
        <f t="shared" si="5"/>
        <v>5019.2533333333331</v>
      </c>
      <c r="G21" s="76">
        <f t="shared" si="6"/>
        <v>19161.013333333332</v>
      </c>
      <c r="H21" s="103">
        <f t="shared" si="7"/>
        <v>-0.30684722481831089</v>
      </c>
      <c r="I21" s="189">
        <v>18727.5</v>
      </c>
      <c r="J21" s="189">
        <v>22168.240000000002</v>
      </c>
      <c r="K21" s="189">
        <v>2331.6999999999998</v>
      </c>
      <c r="L21" s="189">
        <v>8043.7699999999404</v>
      </c>
      <c r="M21" s="189">
        <v>16738.38</v>
      </c>
      <c r="N21" s="189">
        <v>5181.0700000000097</v>
      </c>
      <c r="O21" s="189">
        <v>18942.009999999998</v>
      </c>
      <c r="P21" s="189">
        <v>2619.5</v>
      </c>
      <c r="Q21" s="189">
        <v>-6503.75</v>
      </c>
      <c r="R21" s="189">
        <v>38998.730000000003</v>
      </c>
      <c r="S21" s="189">
        <v>18595.03</v>
      </c>
      <c r="T21" s="190">
        <v>-110.72</v>
      </c>
      <c r="U21" s="79"/>
      <c r="V21" s="78">
        <f t="shared" si="8"/>
        <v>2.8829844099229208E-2</v>
      </c>
      <c r="W21" s="79">
        <f t="shared" si="9"/>
        <v>3.1518366751731683E-2</v>
      </c>
      <c r="X21" s="79">
        <f t="shared" si="10"/>
        <v>2.2614484847432753E-2</v>
      </c>
      <c r="Y21" s="79">
        <f t="shared" si="11"/>
        <v>1.1771452872786857E-2</v>
      </c>
      <c r="Z21" s="79">
        <f t="shared" si="12"/>
        <v>4.5554863445661183E-2</v>
      </c>
      <c r="AA21" s="79">
        <f t="shared" si="13"/>
        <v>2.8699440024922089</v>
      </c>
      <c r="AB21" s="105">
        <f t="shared" si="14"/>
        <v>4.373836621349881E-2</v>
      </c>
      <c r="AC21" s="79">
        <f t="shared" si="15"/>
        <v>5.195129267515327E-2</v>
      </c>
      <c r="AD21" s="79">
        <f t="shared" si="16"/>
        <v>5.495494858505796E-3</v>
      </c>
      <c r="AE21" s="79">
        <f t="shared" si="17"/>
        <v>1.9029365772185058E-2</v>
      </c>
      <c r="AF21" s="79">
        <f t="shared" si="18"/>
        <v>3.9770241662053285E-2</v>
      </c>
      <c r="AG21" s="79">
        <f t="shared" si="19"/>
        <v>1.2387140117916544E-2</v>
      </c>
      <c r="AH21" s="79">
        <f t="shared" si="20"/>
        <v>4.4968544351277687E-2</v>
      </c>
      <c r="AI21" s="79">
        <f t="shared" si="21"/>
        <v>6.2256393193269319E-3</v>
      </c>
      <c r="AJ21" s="79">
        <f t="shared" si="22"/>
        <v>-1.5540584132415455E-2</v>
      </c>
      <c r="AK21" s="79">
        <f t="shared" si="23"/>
        <v>9.2700280724607023E-2</v>
      </c>
      <c r="AL21" s="79">
        <f t="shared" si="24"/>
        <v>4.4471142233287173E-2</v>
      </c>
      <c r="AM21" s="85">
        <f t="shared" si="25"/>
        <v>-2.6709058935063117E-4</v>
      </c>
      <c r="AN21" s="68"/>
      <c r="AO21" s="68"/>
    </row>
    <row r="22" spans="1:41" x14ac:dyDescent="0.25">
      <c r="A22" s="1" t="s">
        <v>30</v>
      </c>
      <c r="B22" t="s">
        <v>31</v>
      </c>
      <c r="C22" s="75">
        <f t="shared" si="2"/>
        <v>329631.07833333116</v>
      </c>
      <c r="D22" s="76">
        <f t="shared" si="3"/>
        <v>294239.34333333099</v>
      </c>
      <c r="E22" s="76">
        <f t="shared" si="4"/>
        <v>392784.44999999367</v>
      </c>
      <c r="F22" s="76">
        <f t="shared" si="5"/>
        <v>311558.01666666666</v>
      </c>
      <c r="G22" s="76">
        <f t="shared" si="6"/>
        <v>319942.50333333336</v>
      </c>
      <c r="H22" s="103">
        <f t="shared" si="7"/>
        <v>0.3349147858688129</v>
      </c>
      <c r="I22" s="189">
        <v>198868.12</v>
      </c>
      <c r="J22" s="189">
        <v>306892.17999999598</v>
      </c>
      <c r="K22" s="189">
        <v>376957.72999999701</v>
      </c>
      <c r="L22" s="189">
        <v>401111.32999999303</v>
      </c>
      <c r="M22" s="189">
        <v>360793.18999999802</v>
      </c>
      <c r="N22" s="189">
        <v>416448.82999999</v>
      </c>
      <c r="O22" s="189">
        <v>166754.29999999999</v>
      </c>
      <c r="P22" s="189">
        <v>301261.63</v>
      </c>
      <c r="Q22" s="189">
        <v>466658.12</v>
      </c>
      <c r="R22" s="189">
        <v>371149.23000000004</v>
      </c>
      <c r="S22" s="189">
        <v>472863.4</v>
      </c>
      <c r="T22" s="190">
        <v>115814.88</v>
      </c>
      <c r="U22" s="79"/>
      <c r="V22" s="78">
        <f t="shared" si="8"/>
        <v>0.78252527754356549</v>
      </c>
      <c r="W22" s="79">
        <f t="shared" si="9"/>
        <v>0.6436150419248946</v>
      </c>
      <c r="X22" s="79">
        <f t="shared" si="10"/>
        <v>0.88935214501299364</v>
      </c>
      <c r="Y22" s="79">
        <f t="shared" si="11"/>
        <v>0.73068447969630446</v>
      </c>
      <c r="Z22" s="79">
        <f t="shared" si="12"/>
        <v>0.76065585865742313</v>
      </c>
      <c r="AA22" s="79">
        <f t="shared" si="13"/>
        <v>4.1018223041463436E-2</v>
      </c>
      <c r="AB22" s="105">
        <f t="shared" si="14"/>
        <v>0.46445957339474181</v>
      </c>
      <c r="AC22" s="79">
        <f t="shared" si="15"/>
        <v>0.71920213164850288</v>
      </c>
      <c r="AD22" s="79">
        <f t="shared" si="16"/>
        <v>0.88843730629540674</v>
      </c>
      <c r="AE22" s="79">
        <f t="shared" si="17"/>
        <v>0.94891999820203077</v>
      </c>
      <c r="AF22" s="79">
        <f t="shared" si="18"/>
        <v>0.85724140307025098</v>
      </c>
      <c r="AG22" s="79">
        <f t="shared" si="19"/>
        <v>0.99566498988669783</v>
      </c>
      <c r="AH22" s="79">
        <f t="shared" si="20"/>
        <v>0.39587657990446978</v>
      </c>
      <c r="AI22" s="79">
        <f t="shared" si="21"/>
        <v>0.71599398707101436</v>
      </c>
      <c r="AJ22" s="79">
        <f t="shared" si="22"/>
        <v>1.115070501623652</v>
      </c>
      <c r="AK22" s="79">
        <f t="shared" si="23"/>
        <v>0.88222457017758638</v>
      </c>
      <c r="AL22" s="79">
        <f t="shared" si="24"/>
        <v>1.1308815053439423</v>
      </c>
      <c r="AM22" s="85">
        <f t="shared" si="25"/>
        <v>0.27938100212041755</v>
      </c>
      <c r="AN22" s="68"/>
      <c r="AO22" s="68"/>
    </row>
    <row r="23" spans="1:41" x14ac:dyDescent="0.25">
      <c r="A23" s="1" t="s">
        <v>32</v>
      </c>
      <c r="B23" t="s">
        <v>33</v>
      </c>
      <c r="C23" s="75">
        <f t="shared" si="2"/>
        <v>1145577.195833374</v>
      </c>
      <c r="D23" s="76">
        <f t="shared" si="3"/>
        <v>984879.70000006829</v>
      </c>
      <c r="E23" s="76">
        <f t="shared" si="4"/>
        <v>1139964.843333428</v>
      </c>
      <c r="F23" s="76">
        <f t="shared" si="5"/>
        <v>997615.96666666667</v>
      </c>
      <c r="G23" s="76">
        <f t="shared" si="6"/>
        <v>1459848.2733333334</v>
      </c>
      <c r="H23" s="103">
        <f t="shared" si="7"/>
        <v>0.15746607766750495</v>
      </c>
      <c r="I23" s="189">
        <v>1108145.65000009</v>
      </c>
      <c r="J23" s="189">
        <v>1121680.4300000998</v>
      </c>
      <c r="K23" s="189">
        <v>724813.02000001504</v>
      </c>
      <c r="L23" s="189">
        <v>1346722.6600001398</v>
      </c>
      <c r="M23" s="189">
        <v>869385.44000003499</v>
      </c>
      <c r="N23" s="189">
        <v>1203786.4300001098</v>
      </c>
      <c r="O23" s="189">
        <v>754180.61</v>
      </c>
      <c r="P23" s="189">
        <v>1036995</v>
      </c>
      <c r="Q23" s="189">
        <v>1201672.29</v>
      </c>
      <c r="R23" s="189">
        <v>1137803.48</v>
      </c>
      <c r="S23" s="189">
        <v>1972669.94</v>
      </c>
      <c r="T23" s="190">
        <v>1269071.3999999999</v>
      </c>
      <c r="U23" s="79"/>
      <c r="V23" s="78">
        <f t="shared" si="8"/>
        <v>2.7195345707378507</v>
      </c>
      <c r="W23" s="79">
        <f t="shared" si="9"/>
        <v>2.1543121399928582</v>
      </c>
      <c r="X23" s="79">
        <f t="shared" si="10"/>
        <v>2.581136240648024</v>
      </c>
      <c r="Y23" s="79">
        <f t="shared" si="11"/>
        <v>2.3396685835256448</v>
      </c>
      <c r="Z23" s="79">
        <f t="shared" si="12"/>
        <v>3.4707553085093066</v>
      </c>
      <c r="AA23" s="79">
        <f t="shared" si="13"/>
        <v>0.48343886520851942</v>
      </c>
      <c r="AB23" s="105">
        <f t="shared" si="14"/>
        <v>2.5880913233266383</v>
      </c>
      <c r="AC23" s="79">
        <f t="shared" si="15"/>
        <v>2.6286592127713768</v>
      </c>
      <c r="AD23" s="79">
        <f t="shared" si="16"/>
        <v>1.7082841809787459</v>
      </c>
      <c r="AE23" s="79">
        <f t="shared" si="17"/>
        <v>3.1859784766139341</v>
      </c>
      <c r="AF23" s="79">
        <f t="shared" si="18"/>
        <v>2.0656520551135724</v>
      </c>
      <c r="AG23" s="79">
        <f t="shared" si="19"/>
        <v>2.8780678856795738</v>
      </c>
      <c r="AH23" s="79">
        <f t="shared" si="20"/>
        <v>1.790433233308327</v>
      </c>
      <c r="AI23" s="79">
        <f t="shared" si="21"/>
        <v>2.4645760053236998</v>
      </c>
      <c r="AJ23" s="79">
        <f t="shared" si="22"/>
        <v>2.871372565418004</v>
      </c>
      <c r="AK23" s="79">
        <f t="shared" si="23"/>
        <v>2.704567610417949</v>
      </c>
      <c r="AL23" s="79">
        <f t="shared" si="24"/>
        <v>4.7177598251290842</v>
      </c>
      <c r="AM23" s="85">
        <f t="shared" si="25"/>
        <v>3.0613893438767215</v>
      </c>
      <c r="AN23" s="68"/>
      <c r="AO23" s="68"/>
    </row>
    <row r="24" spans="1:41" x14ac:dyDescent="0.25">
      <c r="A24" s="1" t="s">
        <v>34</v>
      </c>
      <c r="B24" t="s">
        <v>35</v>
      </c>
      <c r="C24" s="75">
        <f t="shared" si="2"/>
        <v>392927.79666666855</v>
      </c>
      <c r="D24" s="76">
        <f t="shared" si="3"/>
        <v>379167.10666666972</v>
      </c>
      <c r="E24" s="76">
        <f t="shared" si="4"/>
        <v>401412.37000000459</v>
      </c>
      <c r="F24" s="76">
        <f t="shared" si="5"/>
        <v>390468.19666666671</v>
      </c>
      <c r="G24" s="76">
        <f t="shared" si="6"/>
        <v>400663.51333333337</v>
      </c>
      <c r="H24" s="103">
        <f t="shared" si="7"/>
        <v>5.8668758292081895E-2</v>
      </c>
      <c r="I24" s="189">
        <v>374222.99000000401</v>
      </c>
      <c r="J24" s="189">
        <v>404428.55000000203</v>
      </c>
      <c r="K24" s="189">
        <v>358849.780000003</v>
      </c>
      <c r="L24" s="189">
        <v>417062.67000000604</v>
      </c>
      <c r="M24" s="189">
        <v>383713.98000000301</v>
      </c>
      <c r="N24" s="189">
        <v>403460.46000000497</v>
      </c>
      <c r="O24" s="189">
        <v>430159.55</v>
      </c>
      <c r="P24" s="189">
        <v>360647.09</v>
      </c>
      <c r="Q24" s="189">
        <v>380597.95</v>
      </c>
      <c r="R24" s="189">
        <v>341204.81</v>
      </c>
      <c r="S24" s="189">
        <v>475047.38</v>
      </c>
      <c r="T24" s="190">
        <v>385738.35</v>
      </c>
      <c r="U24" s="79"/>
      <c r="V24" s="78">
        <f t="shared" si="8"/>
        <v>0.93278805716929147</v>
      </c>
      <c r="W24" s="79">
        <f t="shared" si="9"/>
        <v>0.8293848487058032</v>
      </c>
      <c r="X24" s="79">
        <f t="shared" si="10"/>
        <v>0.90888769220436127</v>
      </c>
      <c r="Y24" s="79">
        <f t="shared" si="11"/>
        <v>0.91574934958129306</v>
      </c>
      <c r="Z24" s="79">
        <f t="shared" si="12"/>
        <v>0.95256818207033855</v>
      </c>
      <c r="AA24" s="79">
        <f t="shared" si="13"/>
        <v>4.0206233841039718E-2</v>
      </c>
      <c r="AB24" s="105">
        <f t="shared" si="14"/>
        <v>0.87400358735179173</v>
      </c>
      <c r="AC24" s="79">
        <f t="shared" si="15"/>
        <v>0.94777871257429369</v>
      </c>
      <c r="AD24" s="79">
        <f t="shared" si="16"/>
        <v>0.84575936911521754</v>
      </c>
      <c r="AE24" s="79">
        <f t="shared" si="17"/>
        <v>0.98665651769683682</v>
      </c>
      <c r="AF24" s="79">
        <f t="shared" si="18"/>
        <v>0.911700995777871</v>
      </c>
      <c r="AG24" s="79">
        <f t="shared" si="19"/>
        <v>0.96461179834650279</v>
      </c>
      <c r="AH24" s="79">
        <f t="shared" si="20"/>
        <v>1.0212035999506206</v>
      </c>
      <c r="AI24" s="79">
        <f t="shared" si="21"/>
        <v>0.85713254586937926</v>
      </c>
      <c r="AJ24" s="79">
        <f t="shared" si="22"/>
        <v>0.90943139920812621</v>
      </c>
      <c r="AK24" s="79">
        <f t="shared" si="23"/>
        <v>0.81104645386109242</v>
      </c>
      <c r="AL24" s="79">
        <f t="shared" si="24"/>
        <v>1.1361046259957861</v>
      </c>
      <c r="AM24" s="85">
        <f t="shared" si="25"/>
        <v>0.93051917663150319</v>
      </c>
      <c r="AN24" s="68"/>
      <c r="AO24" s="68"/>
    </row>
    <row r="25" spans="1:41" x14ac:dyDescent="0.25">
      <c r="A25" s="1" t="s">
        <v>36</v>
      </c>
      <c r="B25" t="s">
        <v>37</v>
      </c>
      <c r="C25" s="75">
        <f t="shared" si="2"/>
        <v>114858.54749999999</v>
      </c>
      <c r="D25" s="76">
        <f t="shared" si="3"/>
        <v>107131.41999999993</v>
      </c>
      <c r="E25" s="76">
        <f t="shared" si="4"/>
        <v>140844.72666666668</v>
      </c>
      <c r="F25" s="76">
        <f t="shared" si="5"/>
        <v>109074.64000000001</v>
      </c>
      <c r="G25" s="76">
        <f t="shared" si="6"/>
        <v>102383.40333333332</v>
      </c>
      <c r="H25" s="103">
        <f t="shared" si="7"/>
        <v>0.31469112111709879</v>
      </c>
      <c r="I25" s="189">
        <v>93013.289999999906</v>
      </c>
      <c r="J25" s="189">
        <v>138084.46</v>
      </c>
      <c r="K25" s="189">
        <v>90296.509999999893</v>
      </c>
      <c r="L25" s="189">
        <v>155900.25</v>
      </c>
      <c r="M25" s="189">
        <v>153877.51999999999</v>
      </c>
      <c r="N25" s="189">
        <v>112756.41</v>
      </c>
      <c r="O25" s="189">
        <v>95864.89</v>
      </c>
      <c r="P25" s="189">
        <v>116307</v>
      </c>
      <c r="Q25" s="189">
        <v>115052.03</v>
      </c>
      <c r="R25" s="189">
        <v>93753.29</v>
      </c>
      <c r="S25" s="189">
        <v>119636.29</v>
      </c>
      <c r="T25" s="190">
        <v>93760.63</v>
      </c>
      <c r="U25" s="79"/>
      <c r="V25" s="78">
        <f t="shared" si="8"/>
        <v>0.27266760529721562</v>
      </c>
      <c r="W25" s="79">
        <f t="shared" si="9"/>
        <v>0.23433777615749163</v>
      </c>
      <c r="X25" s="79">
        <f t="shared" si="10"/>
        <v>0.31890407009435029</v>
      </c>
      <c r="Y25" s="79">
        <f t="shared" si="11"/>
        <v>0.25580836413441155</v>
      </c>
      <c r="Z25" s="79">
        <f t="shared" si="12"/>
        <v>0.24341415961744811</v>
      </c>
      <c r="AA25" s="79">
        <f t="shared" si="13"/>
        <v>-4.8451130825616966E-2</v>
      </c>
      <c r="AB25" s="105">
        <f t="shared" si="14"/>
        <v>0.21723397894766322</v>
      </c>
      <c r="AC25" s="79">
        <f t="shared" si="15"/>
        <v>0.32360107051125814</v>
      </c>
      <c r="AD25" s="79">
        <f t="shared" si="16"/>
        <v>0.21281640281597833</v>
      </c>
      <c r="AE25" s="79">
        <f t="shared" si="17"/>
        <v>0.36881746758362255</v>
      </c>
      <c r="AF25" s="79">
        <f t="shared" si="18"/>
        <v>0.36561161574521772</v>
      </c>
      <c r="AG25" s="79">
        <f t="shared" si="19"/>
        <v>0.26958320382917883</v>
      </c>
      <c r="AH25" s="79">
        <f t="shared" si="20"/>
        <v>0.22758432487868802</v>
      </c>
      <c r="AI25" s="79">
        <f t="shared" si="21"/>
        <v>0.27642123776024335</v>
      </c>
      <c r="AJ25" s="79">
        <f t="shared" si="22"/>
        <v>0.27491458801771085</v>
      </c>
      <c r="AK25" s="79">
        <f t="shared" si="23"/>
        <v>0.22285229036575016</v>
      </c>
      <c r="AL25" s="79">
        <f t="shared" si="24"/>
        <v>0.2861174447609276</v>
      </c>
      <c r="AM25" s="85">
        <f t="shared" si="25"/>
        <v>0.22617938876974775</v>
      </c>
      <c r="AN25" s="68"/>
      <c r="AO25" s="68"/>
    </row>
    <row r="26" spans="1:41" x14ac:dyDescent="0.25">
      <c r="A26" s="1" t="s">
        <v>38</v>
      </c>
      <c r="B26" t="s">
        <v>39</v>
      </c>
      <c r="C26" s="75">
        <f t="shared" si="2"/>
        <v>567969.13083333464</v>
      </c>
      <c r="D26" s="76">
        <f t="shared" si="3"/>
        <v>537156.05000000063</v>
      </c>
      <c r="E26" s="76">
        <f t="shared" si="4"/>
        <v>559881.80000000494</v>
      </c>
      <c r="F26" s="76">
        <f t="shared" si="5"/>
        <v>538163.85</v>
      </c>
      <c r="G26" s="76">
        <f t="shared" si="6"/>
        <v>636674.82333333336</v>
      </c>
      <c r="H26" s="103">
        <f t="shared" si="7"/>
        <v>4.2307538005025319E-2</v>
      </c>
      <c r="I26" s="189">
        <v>522816.53999999602</v>
      </c>
      <c r="J26" s="189">
        <v>584614.54000001203</v>
      </c>
      <c r="K26" s="189">
        <v>504037.06999999401</v>
      </c>
      <c r="L26" s="189">
        <v>560635.06000000308</v>
      </c>
      <c r="M26" s="189">
        <v>523666.62</v>
      </c>
      <c r="N26" s="189">
        <v>595343.72000001196</v>
      </c>
      <c r="O26" s="189">
        <v>434595.38</v>
      </c>
      <c r="P26" s="189">
        <v>550893.77</v>
      </c>
      <c r="Q26" s="189">
        <v>629002.39999999991</v>
      </c>
      <c r="R26" s="189">
        <v>624283.7300000001</v>
      </c>
      <c r="S26" s="189">
        <v>827225.27</v>
      </c>
      <c r="T26" s="190">
        <v>458515.47</v>
      </c>
      <c r="U26" s="79"/>
      <c r="V26" s="78">
        <f t="shared" si="8"/>
        <v>1.3483261468813743</v>
      </c>
      <c r="W26" s="79">
        <f t="shared" si="9"/>
        <v>1.1749676631425461</v>
      </c>
      <c r="X26" s="79">
        <f t="shared" si="10"/>
        <v>1.2676980460498075</v>
      </c>
      <c r="Y26" s="79">
        <f t="shared" si="11"/>
        <v>1.2621340222143005</v>
      </c>
      <c r="Z26" s="79">
        <f t="shared" si="12"/>
        <v>1.5136795811202988</v>
      </c>
      <c r="AA26" s="79">
        <f t="shared" si="13"/>
        <v>0.19930178133118084</v>
      </c>
      <c r="AB26" s="105">
        <f t="shared" si="14"/>
        <v>1.2210461240952704</v>
      </c>
      <c r="AC26" s="79">
        <f t="shared" si="15"/>
        <v>1.3700447608691859</v>
      </c>
      <c r="AD26" s="79">
        <f t="shared" si="16"/>
        <v>1.1879457591805522</v>
      </c>
      <c r="AE26" s="79">
        <f t="shared" si="17"/>
        <v>1.3263096311121594</v>
      </c>
      <c r="AF26" s="79">
        <f t="shared" si="18"/>
        <v>1.2442272207794676</v>
      </c>
      <c r="AG26" s="79">
        <f t="shared" si="19"/>
        <v>1.4233751093812299</v>
      </c>
      <c r="AH26" s="79">
        <f t="shared" si="20"/>
        <v>1.0317343101598184</v>
      </c>
      <c r="AI26" s="79">
        <f t="shared" si="21"/>
        <v>1.3092826551953609</v>
      </c>
      <c r="AJ26" s="79">
        <f t="shared" si="22"/>
        <v>1.5029890012210243</v>
      </c>
      <c r="AK26" s="79">
        <f t="shared" si="23"/>
        <v>1.4839272207788505</v>
      </c>
      <c r="AL26" s="79">
        <f t="shared" si="24"/>
        <v>1.9783594133023388</v>
      </c>
      <c r="AM26" s="85">
        <f t="shared" si="25"/>
        <v>1.1060799052445958</v>
      </c>
      <c r="AN26" s="68"/>
      <c r="AO26" s="68"/>
    </row>
    <row r="27" spans="1:41" x14ac:dyDescent="0.25">
      <c r="A27" s="1" t="s">
        <v>40</v>
      </c>
      <c r="B27" t="s">
        <v>41</v>
      </c>
      <c r="C27" s="75">
        <f t="shared" si="2"/>
        <v>203103.99833332992</v>
      </c>
      <c r="D27" s="76">
        <f t="shared" si="3"/>
        <v>221338.36333332569</v>
      </c>
      <c r="E27" s="76">
        <f t="shared" si="4"/>
        <v>193638.78666666069</v>
      </c>
      <c r="F27" s="76">
        <f t="shared" si="5"/>
        <v>191847.59</v>
      </c>
      <c r="G27" s="76">
        <f t="shared" si="6"/>
        <v>205591.25333333333</v>
      </c>
      <c r="H27" s="103">
        <f t="shared" si="7"/>
        <v>-0.12514584570660567</v>
      </c>
      <c r="I27" s="189">
        <v>244381.06999999101</v>
      </c>
      <c r="J27" s="189">
        <v>244691.959999991</v>
      </c>
      <c r="K27" s="189">
        <v>174942.05999999499</v>
      </c>
      <c r="L27" s="189">
        <v>199253.149999994</v>
      </c>
      <c r="M27" s="189">
        <v>203745.919999993</v>
      </c>
      <c r="N27" s="189">
        <v>177917.289999995</v>
      </c>
      <c r="O27" s="189">
        <v>205136.05</v>
      </c>
      <c r="P27" s="189">
        <v>180241.84</v>
      </c>
      <c r="Q27" s="189">
        <v>190164.88</v>
      </c>
      <c r="R27" s="189">
        <v>241200.5</v>
      </c>
      <c r="S27" s="189">
        <v>249652.32</v>
      </c>
      <c r="T27" s="190">
        <v>125920.94</v>
      </c>
      <c r="U27" s="79"/>
      <c r="V27" s="78">
        <f t="shared" si="8"/>
        <v>0.4821572452136289</v>
      </c>
      <c r="W27" s="79">
        <f t="shared" si="9"/>
        <v>0.48415245351802921</v>
      </c>
      <c r="X27" s="79">
        <f t="shared" si="10"/>
        <v>0.43844167018249053</v>
      </c>
      <c r="Y27" s="79">
        <f t="shared" si="11"/>
        <v>0.44993243306628644</v>
      </c>
      <c r="Z27" s="79">
        <f t="shared" si="12"/>
        <v>0.48878842200529066</v>
      </c>
      <c r="AA27" s="79">
        <f t="shared" si="13"/>
        <v>8.6359608873272195E-2</v>
      </c>
      <c r="AB27" s="105">
        <f t="shared" si="14"/>
        <v>0.57075577281037482</v>
      </c>
      <c r="AC27" s="79">
        <f t="shared" si="15"/>
        <v>0.5734358536905243</v>
      </c>
      <c r="AD27" s="79">
        <f t="shared" si="16"/>
        <v>0.41231427339125321</v>
      </c>
      <c r="AE27" s="79">
        <f t="shared" si="17"/>
        <v>0.47137860388971453</v>
      </c>
      <c r="AF27" s="79">
        <f t="shared" si="18"/>
        <v>0.48409848958245044</v>
      </c>
      <c r="AG27" s="79">
        <f t="shared" si="19"/>
        <v>0.42537282851417296</v>
      </c>
      <c r="AH27" s="79">
        <f t="shared" si="20"/>
        <v>0.48699528521370844</v>
      </c>
      <c r="AI27" s="79">
        <f t="shared" si="21"/>
        <v>0.4283720886015781</v>
      </c>
      <c r="AJ27" s="79">
        <f t="shared" si="22"/>
        <v>0.45439528220960046</v>
      </c>
      <c r="AK27" s="79">
        <f t="shared" si="23"/>
        <v>0.57333544094680966</v>
      </c>
      <c r="AL27" s="79">
        <f t="shared" si="24"/>
        <v>0.59705866737456859</v>
      </c>
      <c r="AM27" s="85">
        <f t="shared" si="25"/>
        <v>0.30375991759560572</v>
      </c>
      <c r="AN27" s="68"/>
      <c r="AO27" s="68"/>
    </row>
    <row r="28" spans="1:41" x14ac:dyDescent="0.25">
      <c r="A28" s="1" t="s">
        <v>42</v>
      </c>
      <c r="B28" t="s">
        <v>43</v>
      </c>
      <c r="C28" s="75">
        <f t="shared" si="2"/>
        <v>4332415.9291665228</v>
      </c>
      <c r="D28" s="76">
        <f t="shared" si="3"/>
        <v>3801280.9733330603</v>
      </c>
      <c r="E28" s="76">
        <f t="shared" si="4"/>
        <v>4602574.6199996965</v>
      </c>
      <c r="F28" s="76">
        <f t="shared" si="5"/>
        <v>4337920.4433333343</v>
      </c>
      <c r="G28" s="76">
        <f t="shared" si="6"/>
        <v>4587887.6800000006</v>
      </c>
      <c r="H28" s="103">
        <f t="shared" si="7"/>
        <v>0.21079569026544268</v>
      </c>
      <c r="I28" s="189">
        <v>3785216.2099997299</v>
      </c>
      <c r="J28" s="189">
        <v>4133527.4999996903</v>
      </c>
      <c r="K28" s="189">
        <v>3485099.2099997601</v>
      </c>
      <c r="L28" s="189">
        <v>5791573.6599995997</v>
      </c>
      <c r="M28" s="189">
        <v>3685893.3399998099</v>
      </c>
      <c r="N28" s="189">
        <v>4330256.85999968</v>
      </c>
      <c r="O28" s="189">
        <v>4518246.93</v>
      </c>
      <c r="P28" s="189">
        <v>4211445.9400000004</v>
      </c>
      <c r="Q28" s="189">
        <v>4284068.46</v>
      </c>
      <c r="R28" s="189">
        <v>4449439.7300000004</v>
      </c>
      <c r="S28" s="189">
        <v>5034610.4400000004</v>
      </c>
      <c r="T28" s="190">
        <v>4279612.87</v>
      </c>
      <c r="U28" s="79"/>
      <c r="V28" s="78">
        <f t="shared" si="8"/>
        <v>10.284906977056689</v>
      </c>
      <c r="W28" s="79">
        <f t="shared" si="9"/>
        <v>8.3148690630690343</v>
      </c>
      <c r="X28" s="79">
        <f t="shared" si="10"/>
        <v>10.421261867365574</v>
      </c>
      <c r="Y28" s="79">
        <f t="shared" si="11"/>
        <v>10.173550262043692</v>
      </c>
      <c r="Z28" s="79">
        <f t="shared" si="12"/>
        <v>10.907596228370906</v>
      </c>
      <c r="AA28" s="79">
        <f t="shared" si="13"/>
        <v>7.2152390013332138E-2</v>
      </c>
      <c r="AB28" s="105">
        <f t="shared" si="14"/>
        <v>8.8404310660921226</v>
      </c>
      <c r="AC28" s="79">
        <f t="shared" si="15"/>
        <v>9.6869258422535349</v>
      </c>
      <c r="AD28" s="79">
        <f t="shared" si="16"/>
        <v>8.2138974953623087</v>
      </c>
      <c r="AE28" s="79">
        <f t="shared" si="17"/>
        <v>13.701283548968425</v>
      </c>
      <c r="AF28" s="79">
        <f t="shared" si="18"/>
        <v>8.7576497171378094</v>
      </c>
      <c r="AG28" s="79">
        <f t="shared" si="19"/>
        <v>10.352976985716321</v>
      </c>
      <c r="AH28" s="79">
        <f t="shared" si="20"/>
        <v>10.726368926092281</v>
      </c>
      <c r="AI28" s="79">
        <f t="shared" si="21"/>
        <v>10.009140460119784</v>
      </c>
      <c r="AJ28" s="79">
        <f t="shared" si="22"/>
        <v>10.236698263564483</v>
      </c>
      <c r="AK28" s="79">
        <f t="shared" si="23"/>
        <v>10.576352410404638</v>
      </c>
      <c r="AL28" s="79">
        <f t="shared" si="24"/>
        <v>12.040576270456812</v>
      </c>
      <c r="AM28" s="85">
        <f t="shared" si="25"/>
        <v>10.323738472189723</v>
      </c>
      <c r="AN28" s="68"/>
      <c r="AO28" s="68"/>
    </row>
    <row r="29" spans="1:41" x14ac:dyDescent="0.25">
      <c r="A29" s="1" t="s">
        <v>44</v>
      </c>
      <c r="B29" t="s">
        <v>45</v>
      </c>
      <c r="C29" s="75">
        <f t="shared" si="2"/>
        <v>2993490.4016667218</v>
      </c>
      <c r="D29" s="76">
        <f t="shared" si="3"/>
        <v>2701811.4599999362</v>
      </c>
      <c r="E29" s="76">
        <f t="shared" si="4"/>
        <v>3062547.0366669502</v>
      </c>
      <c r="F29" s="76">
        <f t="shared" si="5"/>
        <v>3182513.34</v>
      </c>
      <c r="G29" s="76">
        <f t="shared" si="6"/>
        <v>3027089.77</v>
      </c>
      <c r="H29" s="103">
        <f t="shared" si="7"/>
        <v>0.13351619163945014</v>
      </c>
      <c r="I29" s="189">
        <v>2167066.0799999298</v>
      </c>
      <c r="J29" s="189">
        <v>3049618.6199997999</v>
      </c>
      <c r="K29" s="189">
        <v>2888749.6800000798</v>
      </c>
      <c r="L29" s="189">
        <v>3376619.4000004497</v>
      </c>
      <c r="M29" s="189">
        <v>2962328.6400001599</v>
      </c>
      <c r="N29" s="189">
        <v>2848693.0700002401</v>
      </c>
      <c r="O29" s="189">
        <v>3063016.87</v>
      </c>
      <c r="P29" s="189">
        <v>2990288.35</v>
      </c>
      <c r="Q29" s="189">
        <v>3494234.8</v>
      </c>
      <c r="R29" s="189">
        <v>3085863.75</v>
      </c>
      <c r="S29" s="189">
        <v>3463619.95</v>
      </c>
      <c r="T29" s="190">
        <v>2531785.61</v>
      </c>
      <c r="U29" s="79"/>
      <c r="V29" s="78">
        <f t="shared" si="8"/>
        <v>7.1063745543418539</v>
      </c>
      <c r="W29" s="79">
        <f t="shared" si="9"/>
        <v>5.909904761210214</v>
      </c>
      <c r="X29" s="79">
        <f t="shared" si="10"/>
        <v>6.934293799723954</v>
      </c>
      <c r="Y29" s="79">
        <f t="shared" si="11"/>
        <v>7.463820475055817</v>
      </c>
      <c r="Z29" s="79">
        <f t="shared" si="12"/>
        <v>7.1968355071395624</v>
      </c>
      <c r="AA29" s="79">
        <f t="shared" si="13"/>
        <v>-3.5770550592491041E-2</v>
      </c>
      <c r="AB29" s="105">
        <f t="shared" si="14"/>
        <v>5.0612163831738481</v>
      </c>
      <c r="AC29" s="79">
        <f t="shared" si="15"/>
        <v>7.1467842947932088</v>
      </c>
      <c r="AD29" s="79">
        <f t="shared" si="16"/>
        <v>6.8083840176483701</v>
      </c>
      <c r="AE29" s="79">
        <f t="shared" si="17"/>
        <v>7.9881604814738711</v>
      </c>
      <c r="AF29" s="79">
        <f t="shared" si="18"/>
        <v>7.0384664403142958</v>
      </c>
      <c r="AG29" s="79">
        <f t="shared" si="19"/>
        <v>6.8107862296843606</v>
      </c>
      <c r="AH29" s="79">
        <f t="shared" si="20"/>
        <v>7.2716364296770397</v>
      </c>
      <c r="AI29" s="79">
        <f t="shared" si="21"/>
        <v>7.1068741087555853</v>
      </c>
      <c r="AJ29" s="79">
        <f t="shared" si="22"/>
        <v>8.3494060946090922</v>
      </c>
      <c r="AK29" s="79">
        <f t="shared" si="23"/>
        <v>7.3351218335286443</v>
      </c>
      <c r="AL29" s="79">
        <f t="shared" si="24"/>
        <v>8.2834572161755595</v>
      </c>
      <c r="AM29" s="85">
        <f t="shared" si="25"/>
        <v>6.1074431962097835</v>
      </c>
      <c r="AN29" s="68"/>
      <c r="AO29" s="68"/>
    </row>
    <row r="30" spans="1:41" x14ac:dyDescent="0.25">
      <c r="A30" s="1" t="s">
        <v>46</v>
      </c>
      <c r="B30" t="s">
        <v>47</v>
      </c>
      <c r="C30" s="75">
        <f t="shared" si="2"/>
        <v>3966929.3916671094</v>
      </c>
      <c r="D30" s="76">
        <f t="shared" si="3"/>
        <v>3617634.5000009867</v>
      </c>
      <c r="E30" s="76">
        <f t="shared" si="4"/>
        <v>4245685.7766674506</v>
      </c>
      <c r="F30" s="76">
        <f t="shared" si="5"/>
        <v>4196315.51</v>
      </c>
      <c r="G30" s="76">
        <f t="shared" si="6"/>
        <v>3808081.78</v>
      </c>
      <c r="H30" s="103">
        <f t="shared" si="7"/>
        <v>0.17360827266167783</v>
      </c>
      <c r="I30" s="189">
        <v>3164468.8600007999</v>
      </c>
      <c r="J30" s="189">
        <v>3802968.6300009498</v>
      </c>
      <c r="K30" s="189">
        <v>3885466.01000121</v>
      </c>
      <c r="L30" s="189">
        <v>4450688.6900005005</v>
      </c>
      <c r="M30" s="189">
        <v>3939599.7800010098</v>
      </c>
      <c r="N30" s="189">
        <v>4346768.8600008395</v>
      </c>
      <c r="O30" s="189">
        <v>3795983.05</v>
      </c>
      <c r="P30" s="189">
        <v>4208432.0599999996</v>
      </c>
      <c r="Q30" s="189">
        <v>4584531.42</v>
      </c>
      <c r="R30" s="189">
        <v>3906860.57</v>
      </c>
      <c r="S30" s="189">
        <v>4155135.35</v>
      </c>
      <c r="T30" s="190">
        <v>3362249.42</v>
      </c>
      <c r="U30" s="79"/>
      <c r="V30" s="78">
        <f t="shared" si="8"/>
        <v>9.4172628955543001</v>
      </c>
      <c r="W30" s="79">
        <f t="shared" si="9"/>
        <v>7.9131633248289903</v>
      </c>
      <c r="X30" s="79">
        <f t="shared" si="10"/>
        <v>9.6131854316799359</v>
      </c>
      <c r="Y30" s="79">
        <f t="shared" si="11"/>
        <v>9.8414499099420247</v>
      </c>
      <c r="Z30" s="79">
        <f t="shared" si="12"/>
        <v>9.053625842221134</v>
      </c>
      <c r="AA30" s="79">
        <f t="shared" si="13"/>
        <v>-8.0051626023622341E-2</v>
      </c>
      <c r="AB30" s="105">
        <f t="shared" si="14"/>
        <v>7.3906660189522411</v>
      </c>
      <c r="AC30" s="79">
        <f t="shared" si="15"/>
        <v>8.912260798854847</v>
      </c>
      <c r="AD30" s="79">
        <f t="shared" si="16"/>
        <v>9.1575067465199993</v>
      </c>
      <c r="AE30" s="79">
        <f t="shared" si="17"/>
        <v>10.529115454587501</v>
      </c>
      <c r="AF30" s="79">
        <f t="shared" si="18"/>
        <v>9.3604539568591534</v>
      </c>
      <c r="AG30" s="79">
        <f t="shared" si="19"/>
        <v>10.392454633700503</v>
      </c>
      <c r="AH30" s="79">
        <f t="shared" si="20"/>
        <v>9.0117063680477081</v>
      </c>
      <c r="AI30" s="79">
        <f t="shared" si="21"/>
        <v>10.001977516874227</v>
      </c>
      <c r="AJ30" s="79">
        <f t="shared" si="22"/>
        <v>10.954648662727209</v>
      </c>
      <c r="AK30" s="79">
        <f t="shared" si="23"/>
        <v>9.2866375800160199</v>
      </c>
      <c r="AL30" s="79">
        <f t="shared" si="24"/>
        <v>9.9372582431117085</v>
      </c>
      <c r="AM30" s="85">
        <f t="shared" si="25"/>
        <v>8.1107765456251606</v>
      </c>
      <c r="AN30" s="68"/>
      <c r="AO30" s="68"/>
    </row>
    <row r="31" spans="1:41" x14ac:dyDescent="0.25">
      <c r="A31" s="1" t="s">
        <v>48</v>
      </c>
      <c r="B31" t="s">
        <v>49</v>
      </c>
      <c r="C31" s="75">
        <f t="shared" si="2"/>
        <v>0</v>
      </c>
      <c r="D31" s="76">
        <f t="shared" si="3"/>
        <v>0</v>
      </c>
      <c r="E31" s="76">
        <f t="shared" si="4"/>
        <v>0</v>
      </c>
      <c r="F31" s="76">
        <f t="shared" si="5"/>
        <v>0</v>
      </c>
      <c r="G31" s="76">
        <f t="shared" si="6"/>
        <v>0</v>
      </c>
      <c r="H31" s="103">
        <f t="shared" si="7"/>
        <v>0</v>
      </c>
      <c r="I31" s="189">
        <v>0</v>
      </c>
      <c r="J31" s="189">
        <v>0</v>
      </c>
      <c r="K31" s="189">
        <v>0</v>
      </c>
      <c r="L31" s="189">
        <v>0</v>
      </c>
      <c r="M31" s="189">
        <v>0</v>
      </c>
      <c r="N31" s="189">
        <v>0</v>
      </c>
      <c r="O31" s="189">
        <v>0</v>
      </c>
      <c r="P31" s="189">
        <v>0</v>
      </c>
      <c r="Q31" s="189">
        <v>0</v>
      </c>
      <c r="R31" s="189">
        <v>0</v>
      </c>
      <c r="S31" s="189">
        <v>0</v>
      </c>
      <c r="T31" s="190">
        <v>0</v>
      </c>
      <c r="U31" s="79"/>
      <c r="V31" s="78">
        <f t="shared" si="8"/>
        <v>0</v>
      </c>
      <c r="W31" s="79">
        <f t="shared" si="9"/>
        <v>0</v>
      </c>
      <c r="X31" s="79">
        <f t="shared" si="10"/>
        <v>0</v>
      </c>
      <c r="Y31" s="79">
        <f t="shared" si="11"/>
        <v>0</v>
      </c>
      <c r="Z31" s="79">
        <f t="shared" si="12"/>
        <v>0</v>
      </c>
      <c r="AA31" s="79">
        <f t="shared" si="13"/>
        <v>0</v>
      </c>
      <c r="AB31" s="105">
        <f t="shared" si="14"/>
        <v>0</v>
      </c>
      <c r="AC31" s="79">
        <f t="shared" si="15"/>
        <v>0</v>
      </c>
      <c r="AD31" s="79">
        <f t="shared" si="16"/>
        <v>0</v>
      </c>
      <c r="AE31" s="79">
        <f t="shared" si="17"/>
        <v>0</v>
      </c>
      <c r="AF31" s="79">
        <f t="shared" si="18"/>
        <v>0</v>
      </c>
      <c r="AG31" s="79">
        <f t="shared" si="19"/>
        <v>0</v>
      </c>
      <c r="AH31" s="79">
        <f t="shared" si="20"/>
        <v>0</v>
      </c>
      <c r="AI31" s="79">
        <f t="shared" si="21"/>
        <v>0</v>
      </c>
      <c r="AJ31" s="79">
        <f t="shared" si="22"/>
        <v>0</v>
      </c>
      <c r="AK31" s="79">
        <f t="shared" si="23"/>
        <v>0</v>
      </c>
      <c r="AL31" s="79">
        <f t="shared" si="24"/>
        <v>0</v>
      </c>
      <c r="AM31" s="85">
        <f t="shared" si="25"/>
        <v>0</v>
      </c>
      <c r="AN31" s="68"/>
      <c r="AO31" s="68"/>
    </row>
    <row r="32" spans="1:41" x14ac:dyDescent="0.25">
      <c r="A32" s="1" t="s">
        <v>50</v>
      </c>
      <c r="B32" t="s">
        <v>51</v>
      </c>
      <c r="C32" s="75">
        <f t="shared" si="2"/>
        <v>0</v>
      </c>
      <c r="D32" s="76">
        <f t="shared" si="3"/>
        <v>0</v>
      </c>
      <c r="E32" s="76">
        <f t="shared" si="4"/>
        <v>0</v>
      </c>
      <c r="F32" s="76">
        <f t="shared" si="5"/>
        <v>0</v>
      </c>
      <c r="G32" s="76">
        <f t="shared" si="6"/>
        <v>0</v>
      </c>
      <c r="H32" s="103">
        <f t="shared" si="7"/>
        <v>0</v>
      </c>
      <c r="I32" s="189">
        <v>0</v>
      </c>
      <c r="J32" s="189">
        <v>0</v>
      </c>
      <c r="K32" s="189">
        <v>0</v>
      </c>
      <c r="L32" s="189">
        <v>0</v>
      </c>
      <c r="M32" s="189">
        <v>0</v>
      </c>
      <c r="N32" s="189">
        <v>0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190">
        <v>0</v>
      </c>
      <c r="U32" s="79"/>
      <c r="V32" s="78">
        <f t="shared" si="8"/>
        <v>0</v>
      </c>
      <c r="W32" s="79">
        <f t="shared" si="9"/>
        <v>0</v>
      </c>
      <c r="X32" s="79">
        <f t="shared" si="10"/>
        <v>0</v>
      </c>
      <c r="Y32" s="79">
        <f t="shared" si="11"/>
        <v>0</v>
      </c>
      <c r="Z32" s="79">
        <f t="shared" si="12"/>
        <v>0</v>
      </c>
      <c r="AA32" s="79">
        <f t="shared" si="13"/>
        <v>0</v>
      </c>
      <c r="AB32" s="105">
        <f t="shared" si="14"/>
        <v>0</v>
      </c>
      <c r="AC32" s="79">
        <f t="shared" si="15"/>
        <v>0</v>
      </c>
      <c r="AD32" s="79">
        <f t="shared" si="16"/>
        <v>0</v>
      </c>
      <c r="AE32" s="79">
        <f t="shared" si="17"/>
        <v>0</v>
      </c>
      <c r="AF32" s="79">
        <f t="shared" si="18"/>
        <v>0</v>
      </c>
      <c r="AG32" s="79">
        <f t="shared" si="19"/>
        <v>0</v>
      </c>
      <c r="AH32" s="79">
        <f t="shared" si="20"/>
        <v>0</v>
      </c>
      <c r="AI32" s="79">
        <f t="shared" si="21"/>
        <v>0</v>
      </c>
      <c r="AJ32" s="79">
        <f t="shared" si="22"/>
        <v>0</v>
      </c>
      <c r="AK32" s="79">
        <f t="shared" si="23"/>
        <v>0</v>
      </c>
      <c r="AL32" s="79">
        <f t="shared" si="24"/>
        <v>0</v>
      </c>
      <c r="AM32" s="85">
        <f t="shared" si="25"/>
        <v>0</v>
      </c>
      <c r="AN32" s="68"/>
      <c r="AO32" s="68"/>
    </row>
    <row r="33" spans="1:41" x14ac:dyDescent="0.25">
      <c r="A33" s="1" t="s">
        <v>52</v>
      </c>
      <c r="B33" t="s">
        <v>53</v>
      </c>
      <c r="C33" s="75">
        <f t="shared" si="2"/>
        <v>262618.49166666268</v>
      </c>
      <c r="D33" s="76">
        <f t="shared" si="3"/>
        <v>241327.85333332597</v>
      </c>
      <c r="E33" s="76">
        <f t="shared" si="4"/>
        <v>233987.77999999165</v>
      </c>
      <c r="F33" s="76">
        <f t="shared" si="5"/>
        <v>190429.34666666668</v>
      </c>
      <c r="G33" s="76">
        <f t="shared" si="6"/>
        <v>384728.98666666663</v>
      </c>
      <c r="H33" s="103">
        <f t="shared" si="7"/>
        <v>-3.0415359155398006E-2</v>
      </c>
      <c r="I33" s="189">
        <v>301300.19999999099</v>
      </c>
      <c r="J33" s="189">
        <v>231975.20999999199</v>
      </c>
      <c r="K33" s="189">
        <v>190708.14999999499</v>
      </c>
      <c r="L33" s="189">
        <v>247682.91999999099</v>
      </c>
      <c r="M33" s="189">
        <v>202785.65999999401</v>
      </c>
      <c r="N33" s="189">
        <v>251494.75999999</v>
      </c>
      <c r="O33" s="189">
        <v>169672.7</v>
      </c>
      <c r="P33" s="189">
        <v>204787.4</v>
      </c>
      <c r="Q33" s="189">
        <v>196827.94</v>
      </c>
      <c r="R33" s="189">
        <v>177963.35</v>
      </c>
      <c r="S33" s="189">
        <v>849061.22999999986</v>
      </c>
      <c r="T33" s="190">
        <v>127162.38</v>
      </c>
      <c r="U33" s="79"/>
      <c r="V33" s="78">
        <f t="shared" si="8"/>
        <v>0.62344123957788766</v>
      </c>
      <c r="W33" s="79">
        <f t="shared" si="9"/>
        <v>0.52787718556323582</v>
      </c>
      <c r="X33" s="79">
        <f t="shared" si="10"/>
        <v>0.52980084636707081</v>
      </c>
      <c r="Y33" s="79">
        <f t="shared" si="11"/>
        <v>0.44660628404535424</v>
      </c>
      <c r="Z33" s="79">
        <f t="shared" si="12"/>
        <v>0.91468421561495017</v>
      </c>
      <c r="AA33" s="79">
        <f t="shared" si="13"/>
        <v>1.0480773520017492</v>
      </c>
      <c r="AB33" s="105">
        <f t="shared" si="14"/>
        <v>0.70369128222133448</v>
      </c>
      <c r="AC33" s="79">
        <f t="shared" si="15"/>
        <v>0.54363413731039201</v>
      </c>
      <c r="AD33" s="79">
        <f t="shared" si="16"/>
        <v>0.44947276999619362</v>
      </c>
      <c r="AE33" s="79">
        <f t="shared" si="17"/>
        <v>0.5859502298303797</v>
      </c>
      <c r="AF33" s="79">
        <f t="shared" si="18"/>
        <v>0.48181692038290047</v>
      </c>
      <c r="AG33" s="79">
        <f t="shared" si="19"/>
        <v>0.60128522313762667</v>
      </c>
      <c r="AH33" s="79">
        <f t="shared" si="20"/>
        <v>0.40280489426154009</v>
      </c>
      <c r="AI33" s="79">
        <f t="shared" si="21"/>
        <v>0.48670833729441959</v>
      </c>
      <c r="AJ33" s="79">
        <f t="shared" si="22"/>
        <v>0.47031653448856753</v>
      </c>
      <c r="AK33" s="79">
        <f t="shared" si="23"/>
        <v>0.42302024972842689</v>
      </c>
      <c r="AL33" s="79">
        <f t="shared" si="24"/>
        <v>2.0305814362278389</v>
      </c>
      <c r="AM33" s="85">
        <f t="shared" si="25"/>
        <v>0.30675465153024672</v>
      </c>
      <c r="AN33" s="68"/>
      <c r="AO33" s="68"/>
    </row>
    <row r="34" spans="1:41" x14ac:dyDescent="0.25">
      <c r="A34" s="1" t="s">
        <v>54</v>
      </c>
      <c r="B34" t="s">
        <v>55</v>
      </c>
      <c r="C34" s="75">
        <f t="shared" si="2"/>
        <v>2860136.044167019</v>
      </c>
      <c r="D34" s="76">
        <f t="shared" si="3"/>
        <v>2859490.70333402</v>
      </c>
      <c r="E34" s="76">
        <f t="shared" si="4"/>
        <v>2781477.1100007202</v>
      </c>
      <c r="F34" s="76">
        <f t="shared" si="5"/>
        <v>2751616.1033333335</v>
      </c>
      <c r="G34" s="76">
        <f t="shared" si="6"/>
        <v>3047960.2600000002</v>
      </c>
      <c r="H34" s="103">
        <f t="shared" si="7"/>
        <v>-2.7282338509560418E-2</v>
      </c>
      <c r="I34" s="189">
        <v>2577252.9700005897</v>
      </c>
      <c r="J34" s="189">
        <v>3041632.1800008202</v>
      </c>
      <c r="K34" s="189">
        <v>2959586.96000065</v>
      </c>
      <c r="L34" s="189">
        <v>2913269.1300009405</v>
      </c>
      <c r="M34" s="189">
        <v>2473689.2100006198</v>
      </c>
      <c r="N34" s="189">
        <v>2957472.9900006</v>
      </c>
      <c r="O34" s="189">
        <v>2417747.4700000002</v>
      </c>
      <c r="P34" s="189">
        <v>2648196.6</v>
      </c>
      <c r="Q34" s="189">
        <v>3188904.24</v>
      </c>
      <c r="R34" s="189">
        <v>2969946.0900000003</v>
      </c>
      <c r="S34" s="189">
        <v>3330020.12</v>
      </c>
      <c r="T34" s="190">
        <v>2843914.57</v>
      </c>
      <c r="U34" s="79"/>
      <c r="V34" s="78">
        <f t="shared" si="8"/>
        <v>6.7897989567321702</v>
      </c>
      <c r="W34" s="79">
        <f t="shared" si="9"/>
        <v>6.2548101421815963</v>
      </c>
      <c r="X34" s="79">
        <f t="shared" si="10"/>
        <v>6.297888406946158</v>
      </c>
      <c r="Y34" s="79">
        <f t="shared" si="11"/>
        <v>6.453254524787833</v>
      </c>
      <c r="Z34" s="79">
        <f t="shared" si="12"/>
        <v>7.2464546115916262</v>
      </c>
      <c r="AA34" s="79">
        <f t="shared" si="13"/>
        <v>0.1229147376346312</v>
      </c>
      <c r="AB34" s="105">
        <f t="shared" si="14"/>
        <v>6.019214215817021</v>
      </c>
      <c r="AC34" s="79">
        <f t="shared" si="15"/>
        <v>7.1280680646450536</v>
      </c>
      <c r="AD34" s="79">
        <f t="shared" si="16"/>
        <v>6.9753377029568009</v>
      </c>
      <c r="AE34" s="79">
        <f t="shared" si="17"/>
        <v>6.892000127751496</v>
      </c>
      <c r="AF34" s="79">
        <f t="shared" si="18"/>
        <v>5.8774635107183801</v>
      </c>
      <c r="AG34" s="79">
        <f t="shared" si="19"/>
        <v>7.070862258585767</v>
      </c>
      <c r="AH34" s="79">
        <f t="shared" si="20"/>
        <v>5.7397596313635377</v>
      </c>
      <c r="AI34" s="79">
        <f t="shared" si="21"/>
        <v>6.2938411445954943</v>
      </c>
      <c r="AJ34" s="79">
        <f t="shared" si="22"/>
        <v>7.6198246599171808</v>
      </c>
      <c r="AK34" s="79">
        <f t="shared" si="23"/>
        <v>7.059584665448055</v>
      </c>
      <c r="AL34" s="79">
        <f t="shared" si="24"/>
        <v>7.9639451184659578</v>
      </c>
      <c r="AM34" s="85">
        <f t="shared" si="25"/>
        <v>6.8603939537946781</v>
      </c>
      <c r="AN34" s="68"/>
      <c r="AO34" s="68"/>
    </row>
    <row r="35" spans="1:41" x14ac:dyDescent="0.25">
      <c r="A35" s="1" t="s">
        <v>56</v>
      </c>
      <c r="B35" t="s">
        <v>57</v>
      </c>
      <c r="C35" s="75">
        <f t="shared" si="2"/>
        <v>968647.27499995229</v>
      </c>
      <c r="D35" s="76">
        <f t="shared" si="3"/>
        <v>1179581.6666665501</v>
      </c>
      <c r="E35" s="76">
        <f t="shared" si="4"/>
        <v>926701.08666659298</v>
      </c>
      <c r="F35" s="76">
        <f t="shared" si="5"/>
        <v>825739.93</v>
      </c>
      <c r="G35" s="76">
        <f t="shared" si="6"/>
        <v>942566.41666666663</v>
      </c>
      <c r="H35" s="103">
        <f t="shared" si="7"/>
        <v>-0.21438157878003256</v>
      </c>
      <c r="I35" s="189">
        <v>1006147.7499999</v>
      </c>
      <c r="J35" s="189">
        <v>1528273.74999984</v>
      </c>
      <c r="K35" s="189">
        <v>1004323.49999991</v>
      </c>
      <c r="L35" s="189">
        <v>1067627.4299999001</v>
      </c>
      <c r="M35" s="189">
        <v>874774.24999993306</v>
      </c>
      <c r="N35" s="189">
        <v>837701.57999994594</v>
      </c>
      <c r="O35" s="189">
        <v>715054.94</v>
      </c>
      <c r="P35" s="189">
        <v>799407.5</v>
      </c>
      <c r="Q35" s="189">
        <v>962757.35</v>
      </c>
      <c r="R35" s="189">
        <v>894983.21</v>
      </c>
      <c r="S35" s="189">
        <v>1051566.7</v>
      </c>
      <c r="T35" s="190">
        <v>881149.34</v>
      </c>
      <c r="U35" s="79"/>
      <c r="V35" s="78">
        <f t="shared" si="8"/>
        <v>2.29951308457832</v>
      </c>
      <c r="W35" s="79">
        <f t="shared" si="9"/>
        <v>2.5802005103898287</v>
      </c>
      <c r="X35" s="79">
        <f t="shared" si="10"/>
        <v>2.0982592340730899</v>
      </c>
      <c r="Y35" s="79">
        <f t="shared" si="11"/>
        <v>1.9365746308561138</v>
      </c>
      <c r="Z35" s="79">
        <f t="shared" si="12"/>
        <v>2.2409297281276102</v>
      </c>
      <c r="AA35" s="79">
        <f t="shared" si="13"/>
        <v>0.15716156373325418</v>
      </c>
      <c r="AB35" s="105">
        <f t="shared" si="14"/>
        <v>2.3498736486121201</v>
      </c>
      <c r="AC35" s="79">
        <f t="shared" si="15"/>
        <v>3.5815110660113616</v>
      </c>
      <c r="AD35" s="79">
        <f t="shared" si="16"/>
        <v>2.3670517778985514</v>
      </c>
      <c r="AE35" s="79">
        <f t="shared" si="17"/>
        <v>2.5257152894583195</v>
      </c>
      <c r="AF35" s="79">
        <f t="shared" si="18"/>
        <v>2.0784558196336058</v>
      </c>
      <c r="AG35" s="79">
        <f t="shared" si="19"/>
        <v>2.0028154123490682</v>
      </c>
      <c r="AH35" s="79">
        <f t="shared" si="20"/>
        <v>1.6975484535690883</v>
      </c>
      <c r="AI35" s="79">
        <f t="shared" si="21"/>
        <v>1.8999132522102862</v>
      </c>
      <c r="AJ35" s="79">
        <f t="shared" si="22"/>
        <v>2.3004899629869464</v>
      </c>
      <c r="AK35" s="79">
        <f t="shared" si="23"/>
        <v>2.1273819637411249</v>
      </c>
      <c r="AL35" s="79">
        <f t="shared" si="24"/>
        <v>2.5148855518645803</v>
      </c>
      <c r="AM35" s="85">
        <f t="shared" si="25"/>
        <v>2.1256023891484799</v>
      </c>
      <c r="AN35" s="68"/>
      <c r="AO35" s="68"/>
    </row>
    <row r="36" spans="1:41" x14ac:dyDescent="0.25">
      <c r="A36" s="1" t="s">
        <v>58</v>
      </c>
      <c r="B36" t="s">
        <v>59</v>
      </c>
      <c r="C36" s="75">
        <f t="shared" si="2"/>
        <v>0</v>
      </c>
      <c r="D36" s="76">
        <f t="shared" si="3"/>
        <v>0</v>
      </c>
      <c r="E36" s="76">
        <f t="shared" si="4"/>
        <v>0</v>
      </c>
      <c r="F36" s="76">
        <f t="shared" si="5"/>
        <v>0</v>
      </c>
      <c r="G36" s="76">
        <f t="shared" si="6"/>
        <v>0</v>
      </c>
      <c r="H36" s="103">
        <f t="shared" si="7"/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89">
        <v>0</v>
      </c>
      <c r="R36" s="189">
        <v>0</v>
      </c>
      <c r="S36" s="189">
        <v>0</v>
      </c>
      <c r="T36" s="190">
        <v>0</v>
      </c>
      <c r="U36" s="79"/>
      <c r="V36" s="78">
        <f t="shared" si="8"/>
        <v>0</v>
      </c>
      <c r="W36" s="79">
        <f t="shared" si="9"/>
        <v>0</v>
      </c>
      <c r="X36" s="79">
        <f t="shared" si="10"/>
        <v>0</v>
      </c>
      <c r="Y36" s="79">
        <f t="shared" si="11"/>
        <v>0</v>
      </c>
      <c r="Z36" s="79">
        <f t="shared" si="12"/>
        <v>0</v>
      </c>
      <c r="AA36" s="79">
        <f t="shared" si="13"/>
        <v>0</v>
      </c>
      <c r="AB36" s="105">
        <f t="shared" si="14"/>
        <v>0</v>
      </c>
      <c r="AC36" s="79">
        <f t="shared" si="15"/>
        <v>0</v>
      </c>
      <c r="AD36" s="79">
        <f t="shared" si="16"/>
        <v>0</v>
      </c>
      <c r="AE36" s="79">
        <f t="shared" si="17"/>
        <v>0</v>
      </c>
      <c r="AF36" s="79">
        <f t="shared" si="18"/>
        <v>0</v>
      </c>
      <c r="AG36" s="79">
        <f t="shared" si="19"/>
        <v>0</v>
      </c>
      <c r="AH36" s="79">
        <f t="shared" si="20"/>
        <v>0</v>
      </c>
      <c r="AI36" s="79">
        <f t="shared" si="21"/>
        <v>0</v>
      </c>
      <c r="AJ36" s="79">
        <f t="shared" si="22"/>
        <v>0</v>
      </c>
      <c r="AK36" s="79">
        <f t="shared" si="23"/>
        <v>0</v>
      </c>
      <c r="AL36" s="79">
        <f t="shared" si="24"/>
        <v>0</v>
      </c>
      <c r="AM36" s="85">
        <f t="shared" si="25"/>
        <v>0</v>
      </c>
      <c r="AN36" s="68"/>
      <c r="AO36" s="68"/>
    </row>
    <row r="37" spans="1:41" x14ac:dyDescent="0.25">
      <c r="A37" s="1" t="s">
        <v>60</v>
      </c>
      <c r="B37" t="s">
        <v>61</v>
      </c>
      <c r="C37" s="75">
        <f t="shared" si="2"/>
        <v>44494.500000000029</v>
      </c>
      <c r="D37" s="76">
        <f t="shared" si="3"/>
        <v>44995.373333333373</v>
      </c>
      <c r="E37" s="76">
        <f t="shared" si="4"/>
        <v>49934.440000000061</v>
      </c>
      <c r="F37" s="76">
        <f t="shared" si="5"/>
        <v>15692.423333333334</v>
      </c>
      <c r="G37" s="76">
        <f t="shared" si="6"/>
        <v>67355.763333333321</v>
      </c>
      <c r="H37" s="103">
        <f t="shared" si="7"/>
        <v>0.10976832284682343</v>
      </c>
      <c r="I37" s="189">
        <v>42583.4</v>
      </c>
      <c r="J37" s="189">
        <v>51274.220000000103</v>
      </c>
      <c r="K37" s="189">
        <v>41128.5</v>
      </c>
      <c r="L37" s="189">
        <v>37184.14</v>
      </c>
      <c r="M37" s="189">
        <v>66278.6700000001</v>
      </c>
      <c r="N37" s="189">
        <v>46340.510000000097</v>
      </c>
      <c r="O37" s="189">
        <v>35225.879999999997</v>
      </c>
      <c r="P37" s="189">
        <v>6790.09</v>
      </c>
      <c r="Q37" s="189">
        <v>5061.3</v>
      </c>
      <c r="R37" s="189">
        <v>60619.95</v>
      </c>
      <c r="S37" s="189">
        <v>98210.67</v>
      </c>
      <c r="T37" s="190">
        <v>43236.67</v>
      </c>
      <c r="U37" s="79"/>
      <c r="V37" s="78">
        <f t="shared" si="8"/>
        <v>0.10562739149994012</v>
      </c>
      <c r="W37" s="79">
        <f t="shared" si="9"/>
        <v>9.8422253007655933E-2</v>
      </c>
      <c r="X37" s="79">
        <f t="shared" si="10"/>
        <v>0.1130627786411183</v>
      </c>
      <c r="Y37" s="79">
        <f t="shared" si="11"/>
        <v>3.6802808995791039E-2</v>
      </c>
      <c r="Z37" s="79">
        <f t="shared" si="12"/>
        <v>0.16013676038679958</v>
      </c>
      <c r="AA37" s="79">
        <f t="shared" si="13"/>
        <v>3.3512102678117222</v>
      </c>
      <c r="AB37" s="105">
        <f t="shared" si="14"/>
        <v>9.9454190031552814E-2</v>
      </c>
      <c r="AC37" s="79">
        <f t="shared" si="15"/>
        <v>0.12016118599898785</v>
      </c>
      <c r="AD37" s="79">
        <f t="shared" si="16"/>
        <v>9.6934194059293932E-2</v>
      </c>
      <c r="AE37" s="79">
        <f t="shared" si="17"/>
        <v>8.7967532759407899E-2</v>
      </c>
      <c r="AF37" s="79">
        <f t="shared" si="18"/>
        <v>0.1574775290643112</v>
      </c>
      <c r="AG37" s="79">
        <f t="shared" si="19"/>
        <v>0.11079301968622561</v>
      </c>
      <c r="AH37" s="79">
        <f t="shared" si="20"/>
        <v>8.3626634506727943E-2</v>
      </c>
      <c r="AI37" s="79">
        <f t="shared" si="21"/>
        <v>1.6137679437208861E-2</v>
      </c>
      <c r="AJ37" s="79">
        <f t="shared" si="22"/>
        <v>1.2093877911880737E-2</v>
      </c>
      <c r="AK37" s="79">
        <f t="shared" si="23"/>
        <v>0.14409408671799417</v>
      </c>
      <c r="AL37" s="79">
        <f t="shared" si="24"/>
        <v>0.23487677483695535</v>
      </c>
      <c r="AM37" s="85">
        <f t="shared" si="25"/>
        <v>0.10430010541779944</v>
      </c>
      <c r="AN37" s="68"/>
      <c r="AO37" s="68"/>
    </row>
    <row r="38" spans="1:41" x14ac:dyDescent="0.25">
      <c r="A38" s="1" t="s">
        <v>62</v>
      </c>
      <c r="B38" t="s">
        <v>63</v>
      </c>
      <c r="C38" s="75">
        <f t="shared" si="2"/>
        <v>238.73</v>
      </c>
      <c r="D38" s="76">
        <f t="shared" si="3"/>
        <v>0</v>
      </c>
      <c r="E38" s="76">
        <f t="shared" si="4"/>
        <v>954.92</v>
      </c>
      <c r="F38" s="76">
        <f t="shared" si="5"/>
        <v>0</v>
      </c>
      <c r="G38" s="76">
        <f t="shared" si="6"/>
        <v>0</v>
      </c>
      <c r="H38" s="103">
        <f t="shared" si="7"/>
        <v>0</v>
      </c>
      <c r="I38" s="189">
        <v>0</v>
      </c>
      <c r="J38" s="189">
        <v>0</v>
      </c>
      <c r="K38" s="189">
        <v>0</v>
      </c>
      <c r="L38" s="189">
        <v>85.05</v>
      </c>
      <c r="M38" s="189">
        <v>510.3</v>
      </c>
      <c r="N38" s="189">
        <v>2269.41</v>
      </c>
      <c r="O38" s="189">
        <v>0</v>
      </c>
      <c r="P38" s="189">
        <v>0</v>
      </c>
      <c r="Q38" s="189">
        <v>0</v>
      </c>
      <c r="R38" s="189">
        <v>0</v>
      </c>
      <c r="S38" s="189">
        <v>0</v>
      </c>
      <c r="T38" s="190">
        <v>0</v>
      </c>
      <c r="U38" s="79"/>
      <c r="V38" s="78">
        <f t="shared" si="8"/>
        <v>5.6673133022689748E-4</v>
      </c>
      <c r="W38" s="79">
        <f t="shared" si="9"/>
        <v>0</v>
      </c>
      <c r="X38" s="79">
        <f t="shared" si="10"/>
        <v>2.1621531868581396E-3</v>
      </c>
      <c r="Y38" s="79">
        <f t="shared" si="11"/>
        <v>0</v>
      </c>
      <c r="Z38" s="79">
        <f t="shared" si="12"/>
        <v>0</v>
      </c>
      <c r="AA38" s="79">
        <f t="shared" si="13"/>
        <v>0</v>
      </c>
      <c r="AB38" s="105">
        <f t="shared" si="14"/>
        <v>0</v>
      </c>
      <c r="AC38" s="79">
        <f t="shared" si="15"/>
        <v>0</v>
      </c>
      <c r="AD38" s="79">
        <f t="shared" si="16"/>
        <v>0</v>
      </c>
      <c r="AE38" s="79">
        <f t="shared" si="17"/>
        <v>2.0120510145421253E-4</v>
      </c>
      <c r="AF38" s="79">
        <f t="shared" si="18"/>
        <v>1.212468250819123E-3</v>
      </c>
      <c r="AG38" s="79">
        <f t="shared" si="19"/>
        <v>5.4258096599738917E-3</v>
      </c>
      <c r="AH38" s="79">
        <f t="shared" si="20"/>
        <v>0</v>
      </c>
      <c r="AI38" s="79">
        <f t="shared" si="21"/>
        <v>0</v>
      </c>
      <c r="AJ38" s="79">
        <f t="shared" si="22"/>
        <v>0</v>
      </c>
      <c r="AK38" s="79">
        <f t="shared" si="23"/>
        <v>0</v>
      </c>
      <c r="AL38" s="79">
        <f t="shared" si="24"/>
        <v>0</v>
      </c>
      <c r="AM38" s="85">
        <f t="shared" si="25"/>
        <v>0</v>
      </c>
      <c r="AN38" s="68"/>
      <c r="AO38" s="68"/>
    </row>
    <row r="39" spans="1:41" x14ac:dyDescent="0.25">
      <c r="A39" s="1" t="s">
        <v>64</v>
      </c>
      <c r="B39" t="s">
        <v>65</v>
      </c>
      <c r="C39" s="75">
        <f t="shared" si="2"/>
        <v>0</v>
      </c>
      <c r="D39" s="76">
        <f t="shared" si="3"/>
        <v>0</v>
      </c>
      <c r="E39" s="76">
        <f t="shared" si="4"/>
        <v>0</v>
      </c>
      <c r="F39" s="76">
        <f t="shared" si="5"/>
        <v>0</v>
      </c>
      <c r="G39" s="76">
        <f t="shared" si="6"/>
        <v>0</v>
      </c>
      <c r="H39" s="103">
        <f t="shared" si="7"/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0</v>
      </c>
      <c r="T39" s="190">
        <v>0</v>
      </c>
      <c r="U39" s="79"/>
      <c r="V39" s="78">
        <f t="shared" si="8"/>
        <v>0</v>
      </c>
      <c r="W39" s="79">
        <f t="shared" si="9"/>
        <v>0</v>
      </c>
      <c r="X39" s="79">
        <f t="shared" si="10"/>
        <v>0</v>
      </c>
      <c r="Y39" s="79">
        <f t="shared" si="11"/>
        <v>0</v>
      </c>
      <c r="Z39" s="79">
        <f t="shared" si="12"/>
        <v>0</v>
      </c>
      <c r="AA39" s="79">
        <f t="shared" si="13"/>
        <v>0</v>
      </c>
      <c r="AB39" s="105">
        <f t="shared" si="14"/>
        <v>0</v>
      </c>
      <c r="AC39" s="79">
        <f t="shared" si="15"/>
        <v>0</v>
      </c>
      <c r="AD39" s="79">
        <f t="shared" si="16"/>
        <v>0</v>
      </c>
      <c r="AE39" s="79">
        <f t="shared" si="17"/>
        <v>0</v>
      </c>
      <c r="AF39" s="79">
        <f t="shared" si="18"/>
        <v>0</v>
      </c>
      <c r="AG39" s="79">
        <f t="shared" si="19"/>
        <v>0</v>
      </c>
      <c r="AH39" s="79">
        <f t="shared" si="20"/>
        <v>0</v>
      </c>
      <c r="AI39" s="79">
        <f t="shared" si="21"/>
        <v>0</v>
      </c>
      <c r="AJ39" s="79">
        <f t="shared" si="22"/>
        <v>0</v>
      </c>
      <c r="AK39" s="79">
        <f t="shared" si="23"/>
        <v>0</v>
      </c>
      <c r="AL39" s="79">
        <f t="shared" si="24"/>
        <v>0</v>
      </c>
      <c r="AM39" s="85">
        <f t="shared" si="25"/>
        <v>0</v>
      </c>
      <c r="AN39" s="68"/>
      <c r="AO39" s="68"/>
    </row>
    <row r="40" spans="1:41" x14ac:dyDescent="0.25">
      <c r="A40" s="1" t="s">
        <v>66</v>
      </c>
      <c r="B40" t="s">
        <v>67</v>
      </c>
      <c r="C40" s="75">
        <f t="shared" si="2"/>
        <v>2512415.3641666668</v>
      </c>
      <c r="D40" s="76">
        <f t="shared" si="3"/>
        <v>2548283.523333333</v>
      </c>
      <c r="E40" s="76">
        <f t="shared" si="4"/>
        <v>2545720.3199999998</v>
      </c>
      <c r="F40" s="76">
        <f t="shared" si="5"/>
        <v>2459082.810000001</v>
      </c>
      <c r="G40" s="76">
        <f t="shared" si="6"/>
        <v>2496574.8033333332</v>
      </c>
      <c r="H40" s="103">
        <f t="shared" si="7"/>
        <v>-1.0058548469443014E-3</v>
      </c>
      <c r="I40" s="189">
        <v>2655135.3699999996</v>
      </c>
      <c r="J40" s="189">
        <v>2639577.16</v>
      </c>
      <c r="K40" s="189">
        <v>2350138.04</v>
      </c>
      <c r="L40" s="189">
        <v>2776327.24</v>
      </c>
      <c r="M40" s="189">
        <v>2318746.1599999992</v>
      </c>
      <c r="N40" s="189">
        <v>2542087.56</v>
      </c>
      <c r="O40" s="189">
        <v>2465590.3800000008</v>
      </c>
      <c r="P40" s="189">
        <v>2491057.92</v>
      </c>
      <c r="Q40" s="189">
        <v>2420600.1300000018</v>
      </c>
      <c r="R40" s="189">
        <v>2450460.7799999998</v>
      </c>
      <c r="S40" s="189">
        <v>2536364.3499999987</v>
      </c>
      <c r="T40" s="190">
        <v>2502899.2800000007</v>
      </c>
      <c r="U40" s="79"/>
      <c r="V40" s="78">
        <f t="shared" si="8"/>
        <v>5.9643300021642442</v>
      </c>
      <c r="W40" s="79">
        <f t="shared" si="9"/>
        <v>5.5740798906306956</v>
      </c>
      <c r="X40" s="79">
        <f t="shared" si="10"/>
        <v>5.7640821249293372</v>
      </c>
      <c r="Y40" s="79">
        <f t="shared" si="11"/>
        <v>5.767187963188805</v>
      </c>
      <c r="Z40" s="79">
        <f t="shared" si="12"/>
        <v>5.9355485155827745</v>
      </c>
      <c r="AA40" s="79">
        <f t="shared" si="13"/>
        <v>2.9192832532699223E-2</v>
      </c>
      <c r="AB40" s="105">
        <f t="shared" si="14"/>
        <v>6.2011097668921984</v>
      </c>
      <c r="AC40" s="79">
        <f t="shared" si="15"/>
        <v>6.1858517220045375</v>
      </c>
      <c r="AD40" s="79">
        <f t="shared" si="16"/>
        <v>5.5389507722257969</v>
      </c>
      <c r="AE40" s="79">
        <f t="shared" si="17"/>
        <v>6.5680329687747667</v>
      </c>
      <c r="AF40" s="79">
        <f t="shared" si="18"/>
        <v>5.5093202051905878</v>
      </c>
      <c r="AG40" s="79">
        <f t="shared" si="19"/>
        <v>6.0777396942586224</v>
      </c>
      <c r="AH40" s="79">
        <f t="shared" si="20"/>
        <v>5.8533392367079129</v>
      </c>
      <c r="AI40" s="79">
        <f t="shared" si="21"/>
        <v>5.9203772221694075</v>
      </c>
      <c r="AJ40" s="79">
        <f t="shared" si="22"/>
        <v>5.7839769319547667</v>
      </c>
      <c r="AK40" s="79">
        <f t="shared" si="23"/>
        <v>5.8247640938727869</v>
      </c>
      <c r="AL40" s="79">
        <f t="shared" si="24"/>
        <v>6.0658692007643396</v>
      </c>
      <c r="AM40" s="85">
        <f t="shared" si="25"/>
        <v>6.0377605110230368</v>
      </c>
      <c r="AN40" s="68"/>
      <c r="AO40" s="68"/>
    </row>
    <row r="41" spans="1:41" x14ac:dyDescent="0.25">
      <c r="A41" s="1" t="s">
        <v>68</v>
      </c>
      <c r="B41" t="s">
        <v>69</v>
      </c>
      <c r="C41" s="75">
        <f t="shared" si="2"/>
        <v>0</v>
      </c>
      <c r="D41" s="76">
        <f t="shared" si="3"/>
        <v>0</v>
      </c>
      <c r="E41" s="76">
        <f t="shared" si="4"/>
        <v>0</v>
      </c>
      <c r="F41" s="76">
        <f t="shared" si="5"/>
        <v>0</v>
      </c>
      <c r="G41" s="76">
        <f t="shared" si="6"/>
        <v>0</v>
      </c>
      <c r="H41" s="103">
        <f t="shared" si="7"/>
        <v>0</v>
      </c>
      <c r="I41" s="189">
        <v>0</v>
      </c>
      <c r="J41" s="189">
        <v>0</v>
      </c>
      <c r="K41" s="189">
        <v>0</v>
      </c>
      <c r="L41" s="189">
        <v>0</v>
      </c>
      <c r="M41" s="189">
        <v>0</v>
      </c>
      <c r="N41" s="189">
        <v>0</v>
      </c>
      <c r="O41" s="189">
        <v>0</v>
      </c>
      <c r="P41" s="189">
        <v>0</v>
      </c>
      <c r="Q41" s="189">
        <v>0</v>
      </c>
      <c r="R41" s="189">
        <v>0</v>
      </c>
      <c r="S41" s="189">
        <v>0</v>
      </c>
      <c r="T41" s="190">
        <v>0</v>
      </c>
      <c r="U41" s="79"/>
      <c r="V41" s="78">
        <f t="shared" si="8"/>
        <v>0</v>
      </c>
      <c r="W41" s="79">
        <f t="shared" si="9"/>
        <v>0</v>
      </c>
      <c r="X41" s="79">
        <f t="shared" si="10"/>
        <v>0</v>
      </c>
      <c r="Y41" s="79">
        <f t="shared" si="11"/>
        <v>0</v>
      </c>
      <c r="Z41" s="79">
        <f t="shared" si="12"/>
        <v>0</v>
      </c>
      <c r="AA41" s="79">
        <f t="shared" si="13"/>
        <v>0</v>
      </c>
      <c r="AB41" s="105">
        <f t="shared" si="14"/>
        <v>0</v>
      </c>
      <c r="AC41" s="79">
        <f t="shared" si="15"/>
        <v>0</v>
      </c>
      <c r="AD41" s="79">
        <f t="shared" si="16"/>
        <v>0</v>
      </c>
      <c r="AE41" s="79">
        <f t="shared" si="17"/>
        <v>0</v>
      </c>
      <c r="AF41" s="79">
        <f t="shared" si="18"/>
        <v>0</v>
      </c>
      <c r="AG41" s="79">
        <f t="shared" si="19"/>
        <v>0</v>
      </c>
      <c r="AH41" s="79">
        <f t="shared" si="20"/>
        <v>0</v>
      </c>
      <c r="AI41" s="79">
        <f t="shared" si="21"/>
        <v>0</v>
      </c>
      <c r="AJ41" s="79">
        <f t="shared" si="22"/>
        <v>0</v>
      </c>
      <c r="AK41" s="79">
        <f t="shared" si="23"/>
        <v>0</v>
      </c>
      <c r="AL41" s="79">
        <f t="shared" si="24"/>
        <v>0</v>
      </c>
      <c r="AM41" s="85">
        <f t="shared" si="25"/>
        <v>0</v>
      </c>
      <c r="AN41" s="68"/>
      <c r="AO41" s="68"/>
    </row>
    <row r="42" spans="1:41" x14ac:dyDescent="0.25">
      <c r="A42" s="1" t="s">
        <v>70</v>
      </c>
      <c r="B42" t="s">
        <v>71</v>
      </c>
      <c r="C42" s="75">
        <f t="shared" si="2"/>
        <v>2208749.376665256</v>
      </c>
      <c r="D42" s="76">
        <f t="shared" si="3"/>
        <v>2201821.6466638646</v>
      </c>
      <c r="E42" s="76">
        <f t="shared" si="4"/>
        <v>2218432.86999716</v>
      </c>
      <c r="F42" s="76">
        <f t="shared" si="5"/>
        <v>2215261.313333333</v>
      </c>
      <c r="G42" s="76">
        <f t="shared" si="6"/>
        <v>2199481.6766666663</v>
      </c>
      <c r="H42" s="103">
        <f t="shared" si="7"/>
        <v>7.5443092125396585E-3</v>
      </c>
      <c r="I42" s="189">
        <v>2193678.8399972129</v>
      </c>
      <c r="J42" s="189">
        <v>2213631.5299971728</v>
      </c>
      <c r="K42" s="189">
        <v>2198154.5699972087</v>
      </c>
      <c r="L42" s="189">
        <v>2243563.40999712</v>
      </c>
      <c r="M42" s="189">
        <v>2207837.3799971803</v>
      </c>
      <c r="N42" s="189">
        <v>2203897.8199971789</v>
      </c>
      <c r="O42" s="189">
        <v>2204520.0100000002</v>
      </c>
      <c r="P42" s="189">
        <v>2206087.91</v>
      </c>
      <c r="Q42" s="189">
        <v>2235176.0199999996</v>
      </c>
      <c r="R42" s="189">
        <v>2213364.8199999998</v>
      </c>
      <c r="S42" s="189">
        <v>2175745.5499999998</v>
      </c>
      <c r="T42" s="190">
        <v>2209334.66</v>
      </c>
      <c r="U42" s="79"/>
      <c r="V42" s="78">
        <f t="shared" si="8"/>
        <v>5.2434443613091402</v>
      </c>
      <c r="W42" s="79">
        <f t="shared" si="9"/>
        <v>4.8162340065560292</v>
      </c>
      <c r="X42" s="79">
        <f t="shared" si="10"/>
        <v>5.0230298870012238</v>
      </c>
      <c r="Y42" s="79">
        <f t="shared" si="11"/>
        <v>5.1953632181967135</v>
      </c>
      <c r="Z42" s="79">
        <f t="shared" si="12"/>
        <v>5.2292165183913664</v>
      </c>
      <c r="AA42" s="79">
        <f t="shared" si="13"/>
        <v>6.516060335508775E-3</v>
      </c>
      <c r="AB42" s="105">
        <f t="shared" si="14"/>
        <v>5.1233708962008473</v>
      </c>
      <c r="AC42" s="79">
        <f t="shared" si="15"/>
        <v>5.1876477108615946</v>
      </c>
      <c r="AD42" s="79">
        <f t="shared" si="16"/>
        <v>5.1807467245446155</v>
      </c>
      <c r="AE42" s="79">
        <f t="shared" si="17"/>
        <v>5.3076590655782425</v>
      </c>
      <c r="AF42" s="79">
        <f t="shared" si="18"/>
        <v>5.2458019326244489</v>
      </c>
      <c r="AG42" s="79">
        <f t="shared" si="19"/>
        <v>5.2691801311072455</v>
      </c>
      <c r="AH42" s="79">
        <f t="shared" si="20"/>
        <v>5.2335552479892131</v>
      </c>
      <c r="AI42" s="79">
        <f t="shared" si="21"/>
        <v>5.2431027426561467</v>
      </c>
      <c r="AJ42" s="79">
        <f t="shared" si="22"/>
        <v>5.3409096274560861</v>
      </c>
      <c r="AK42" s="79">
        <f t="shared" si="23"/>
        <v>5.2611851760293034</v>
      </c>
      <c r="AL42" s="79">
        <f t="shared" si="24"/>
        <v>5.2034274651609396</v>
      </c>
      <c r="AM42" s="85">
        <f t="shared" si="25"/>
        <v>5.3295926337804946</v>
      </c>
      <c r="AN42" s="68"/>
      <c r="AO42" s="68"/>
    </row>
    <row r="43" spans="1:41" x14ac:dyDescent="0.25">
      <c r="A43" s="1" t="s">
        <v>72</v>
      </c>
      <c r="B43" t="s">
        <v>73</v>
      </c>
      <c r="C43" s="75">
        <f t="shared" si="2"/>
        <v>6572696.9058272028</v>
      </c>
      <c r="D43" s="76">
        <f t="shared" si="3"/>
        <v>6142941.5566568896</v>
      </c>
      <c r="E43" s="76">
        <f t="shared" si="4"/>
        <v>6187516.1866519237</v>
      </c>
      <c r="F43" s="76">
        <f t="shared" si="5"/>
        <v>6998947.2833333341</v>
      </c>
      <c r="G43" s="76">
        <f t="shared" si="6"/>
        <v>6961382.5966666667</v>
      </c>
      <c r="H43" s="103">
        <f t="shared" si="7"/>
        <v>7.2562354018703172E-3</v>
      </c>
      <c r="I43" s="189">
        <v>6117126.1900003813</v>
      </c>
      <c r="J43" s="189">
        <v>6180599.7099851044</v>
      </c>
      <c r="K43" s="189">
        <v>6131098.7699851841</v>
      </c>
      <c r="L43" s="189">
        <v>6257550.099985254</v>
      </c>
      <c r="M43" s="189">
        <v>6157881.5099851936</v>
      </c>
      <c r="N43" s="189">
        <v>6147116.9499853244</v>
      </c>
      <c r="O43" s="189">
        <v>6959917.7699999996</v>
      </c>
      <c r="P43" s="189">
        <v>6974846.4900000002</v>
      </c>
      <c r="Q43" s="189">
        <v>7062077.5899999999</v>
      </c>
      <c r="R43" s="189">
        <v>7003657.3999999994</v>
      </c>
      <c r="S43" s="189">
        <v>6886689.8799999999</v>
      </c>
      <c r="T43" s="190">
        <v>6993800.5099999998</v>
      </c>
      <c r="U43" s="79"/>
      <c r="V43" s="78">
        <f t="shared" si="8"/>
        <v>15.603205548601615</v>
      </c>
      <c r="W43" s="79">
        <f t="shared" si="9"/>
        <v>13.436984812227974</v>
      </c>
      <c r="X43" s="79">
        <f t="shared" si="10"/>
        <v>14.009925273013216</v>
      </c>
      <c r="Y43" s="79">
        <f t="shared" si="11"/>
        <v>16.414349432759842</v>
      </c>
      <c r="Z43" s="79">
        <f t="shared" si="12"/>
        <v>16.550525176686147</v>
      </c>
      <c r="AA43" s="79">
        <f t="shared" si="13"/>
        <v>8.2961401841808551E-3</v>
      </c>
      <c r="AB43" s="105">
        <f t="shared" si="14"/>
        <v>14.286642930045195</v>
      </c>
      <c r="AC43" s="79">
        <f t="shared" si="15"/>
        <v>14.484241619605505</v>
      </c>
      <c r="AD43" s="79">
        <f t="shared" si="16"/>
        <v>14.45015300743869</v>
      </c>
      <c r="AE43" s="79">
        <f t="shared" si="17"/>
        <v>14.80365670455439</v>
      </c>
      <c r="AF43" s="79">
        <f t="shared" si="18"/>
        <v>14.631071571944283</v>
      </c>
      <c r="AG43" s="79">
        <f t="shared" si="19"/>
        <v>14.696809535614817</v>
      </c>
      <c r="AH43" s="79">
        <f t="shared" si="20"/>
        <v>16.522922906359501</v>
      </c>
      <c r="AI43" s="79">
        <f t="shared" si="21"/>
        <v>16.576781276737332</v>
      </c>
      <c r="AJ43" s="79">
        <f t="shared" si="22"/>
        <v>16.874697049708363</v>
      </c>
      <c r="AK43" s="79">
        <f t="shared" si="23"/>
        <v>16.647747428671941</v>
      </c>
      <c r="AL43" s="79">
        <f t="shared" si="24"/>
        <v>16.469936599726882</v>
      </c>
      <c r="AM43" s="85">
        <f t="shared" si="25"/>
        <v>16.871191293502935</v>
      </c>
      <c r="AN43" s="68"/>
      <c r="AO43" s="68"/>
    </row>
    <row r="44" spans="1:41" x14ac:dyDescent="0.25">
      <c r="A44" s="1" t="s">
        <v>74</v>
      </c>
      <c r="B44" t="s">
        <v>75</v>
      </c>
      <c r="C44" s="75">
        <f t="shared" si="2"/>
        <v>18572701.256665241</v>
      </c>
      <c r="D44" s="76">
        <f t="shared" si="3"/>
        <v>18985851.299997639</v>
      </c>
      <c r="E44" s="76">
        <f t="shared" si="4"/>
        <v>19607784.129996665</v>
      </c>
      <c r="F44" s="76">
        <f t="shared" si="5"/>
        <v>18040708.993333336</v>
      </c>
      <c r="G44" s="76">
        <f t="shared" si="6"/>
        <v>17656460.603333335</v>
      </c>
      <c r="H44" s="103">
        <f t="shared" si="7"/>
        <v>3.2757700467142249E-2</v>
      </c>
      <c r="I44" s="189">
        <v>24822364.299997505</v>
      </c>
      <c r="J44" s="189">
        <v>17277436.919997603</v>
      </c>
      <c r="K44" s="189">
        <v>14857752.679997802</v>
      </c>
      <c r="L44" s="189">
        <v>17231282.769996699</v>
      </c>
      <c r="M44" s="189">
        <v>24783395.749997102</v>
      </c>
      <c r="N44" s="189">
        <v>16808673.869996198</v>
      </c>
      <c r="O44" s="189">
        <v>21611682.719999999</v>
      </c>
      <c r="P44" s="189">
        <v>16988404.780000001</v>
      </c>
      <c r="Q44" s="189">
        <v>15522039.48</v>
      </c>
      <c r="R44" s="189">
        <v>14916267.009999998</v>
      </c>
      <c r="S44" s="189">
        <v>24183256.209999997</v>
      </c>
      <c r="T44" s="190">
        <v>13869858.59</v>
      </c>
      <c r="U44" s="79"/>
      <c r="V44" s="78">
        <f t="shared" si="8"/>
        <v>44.09052774723186</v>
      </c>
      <c r="W44" s="79">
        <f t="shared" si="9"/>
        <v>41.529386729852654</v>
      </c>
      <c r="X44" s="79">
        <f t="shared" si="10"/>
        <v>44.39642372544165</v>
      </c>
      <c r="Y44" s="79">
        <f t="shared" si="11"/>
        <v>42.310148861454564</v>
      </c>
      <c r="Z44" s="79">
        <f t="shared" si="12"/>
        <v>41.97782433141392</v>
      </c>
      <c r="AA44" s="79">
        <f t="shared" si="13"/>
        <v>-7.8544873743849851E-3</v>
      </c>
      <c r="AB44" s="105">
        <f t="shared" si="14"/>
        <v>57.973016154754774</v>
      </c>
      <c r="AC44" s="79">
        <f t="shared" si="15"/>
        <v>40.489690751602026</v>
      </c>
      <c r="AD44" s="79">
        <f t="shared" si="16"/>
        <v>35.017670996216772</v>
      </c>
      <c r="AE44" s="79">
        <f t="shared" si="17"/>
        <v>40.764514966765553</v>
      </c>
      <c r="AF44" s="79">
        <f t="shared" si="18"/>
        <v>58.885127364995242</v>
      </c>
      <c r="AG44" s="79">
        <f t="shared" si="19"/>
        <v>40.186949495761503</v>
      </c>
      <c r="AH44" s="79">
        <f t="shared" si="20"/>
        <v>51.306377353832126</v>
      </c>
      <c r="AI44" s="79">
        <f t="shared" si="21"/>
        <v>40.375522340526672</v>
      </c>
      <c r="AJ44" s="79">
        <f t="shared" si="22"/>
        <v>37.089611446567631</v>
      </c>
      <c r="AK44" s="79">
        <f t="shared" si="23"/>
        <v>35.456081241368487</v>
      </c>
      <c r="AL44" s="79">
        <f t="shared" si="24"/>
        <v>57.835724200441476</v>
      </c>
      <c r="AM44" s="85">
        <f t="shared" si="25"/>
        <v>33.458351743253381</v>
      </c>
      <c r="AN44" s="68"/>
      <c r="AO44" s="68"/>
    </row>
    <row r="45" spans="1:41" x14ac:dyDescent="0.25">
      <c r="A45" s="1" t="s">
        <v>76</v>
      </c>
      <c r="B45" t="s">
        <v>77</v>
      </c>
      <c r="C45" s="75">
        <f t="shared" si="2"/>
        <v>3087684.6775001604</v>
      </c>
      <c r="D45" s="76">
        <f t="shared" si="3"/>
        <v>3120680.5833335998</v>
      </c>
      <c r="E45" s="76">
        <f t="shared" si="4"/>
        <v>3524331.0700003733</v>
      </c>
      <c r="F45" s="76">
        <f t="shared" si="5"/>
        <v>3094143.3966666665</v>
      </c>
      <c r="G45" s="76">
        <f t="shared" si="6"/>
        <v>2611583.6599999997</v>
      </c>
      <c r="H45" s="103">
        <f t="shared" si="7"/>
        <v>0.1293469407995555</v>
      </c>
      <c r="I45" s="189">
        <v>2676753.3900001799</v>
      </c>
      <c r="J45" s="189">
        <v>3358659.26000035</v>
      </c>
      <c r="K45" s="189">
        <v>3326629.1000002697</v>
      </c>
      <c r="L45" s="189">
        <v>3872810.3700003601</v>
      </c>
      <c r="M45" s="189">
        <v>3334116.3700002898</v>
      </c>
      <c r="N45" s="189">
        <v>3366066.4700004701</v>
      </c>
      <c r="O45" s="189">
        <v>2710227.78</v>
      </c>
      <c r="P45" s="189">
        <v>3362245.1</v>
      </c>
      <c r="Q45" s="189">
        <v>3209957.31</v>
      </c>
      <c r="R45" s="189">
        <v>2727624.37</v>
      </c>
      <c r="S45" s="189">
        <v>2961068.9699999997</v>
      </c>
      <c r="T45" s="190">
        <v>2146057.6399999997</v>
      </c>
      <c r="U45" s="79"/>
      <c r="V45" s="78">
        <f t="shared" si="8"/>
        <v>7.329986363678108</v>
      </c>
      <c r="W45" s="79">
        <f t="shared" si="9"/>
        <v>6.8261332482689019</v>
      </c>
      <c r="X45" s="79">
        <f t="shared" si="10"/>
        <v>7.9798764865585223</v>
      </c>
      <c r="Y45" s="79">
        <f t="shared" si="11"/>
        <v>7.2565700028768516</v>
      </c>
      <c r="Z45" s="79">
        <f t="shared" si="12"/>
        <v>6.208979396786602</v>
      </c>
      <c r="AA45" s="79">
        <f t="shared" si="13"/>
        <v>-0.14436443191134854</v>
      </c>
      <c r="AB45" s="105">
        <f t="shared" si="14"/>
        <v>6.2515989873209064</v>
      </c>
      <c r="AC45" s="79">
        <f t="shared" si="15"/>
        <v>7.8710213446079553</v>
      </c>
      <c r="AD45" s="79">
        <f t="shared" si="16"/>
        <v>7.8404053331077099</v>
      </c>
      <c r="AE45" s="79">
        <f t="shared" si="17"/>
        <v>9.1620129736490163</v>
      </c>
      <c r="AF45" s="79">
        <f t="shared" si="18"/>
        <v>7.9218307724116306</v>
      </c>
      <c r="AG45" s="79">
        <f t="shared" si="19"/>
        <v>8.0477463169029697</v>
      </c>
      <c r="AH45" s="79">
        <f t="shared" si="20"/>
        <v>6.4341111701976121</v>
      </c>
      <c r="AI45" s="79">
        <f t="shared" si="21"/>
        <v>7.9908857781157909</v>
      </c>
      <c r="AJ45" s="79">
        <f t="shared" si="22"/>
        <v>7.670130561217297</v>
      </c>
      <c r="AK45" s="79">
        <f t="shared" si="23"/>
        <v>6.4835840759501497</v>
      </c>
      <c r="AL45" s="79">
        <f t="shared" si="24"/>
        <v>7.0815760623910338</v>
      </c>
      <c r="AM45" s="85">
        <f t="shared" si="25"/>
        <v>5.1769490593210312</v>
      </c>
      <c r="AN45" s="68"/>
      <c r="AO45" s="68"/>
    </row>
    <row r="46" spans="1:41" x14ac:dyDescent="0.25">
      <c r="A46" s="1" t="s">
        <v>78</v>
      </c>
      <c r="B46" t="s">
        <v>79</v>
      </c>
      <c r="C46" s="75">
        <f t="shared" si="2"/>
        <v>31514.112500000007</v>
      </c>
      <c r="D46" s="76">
        <f t="shared" si="3"/>
        <v>27177.266666666666</v>
      </c>
      <c r="E46" s="76">
        <f t="shared" si="4"/>
        <v>29709.75000000004</v>
      </c>
      <c r="F46" s="76">
        <f t="shared" si="5"/>
        <v>28934.696666666667</v>
      </c>
      <c r="G46" s="76">
        <f t="shared" si="6"/>
        <v>40234.736666666664</v>
      </c>
      <c r="H46" s="103">
        <f t="shared" si="7"/>
        <v>9.3183886532618207E-2</v>
      </c>
      <c r="I46" s="189">
        <v>28131.39</v>
      </c>
      <c r="J46" s="189">
        <v>31303.39</v>
      </c>
      <c r="K46" s="189">
        <v>22097.02</v>
      </c>
      <c r="L46" s="189">
        <v>35230.610000000102</v>
      </c>
      <c r="M46" s="189">
        <v>20369.16</v>
      </c>
      <c r="N46" s="189">
        <v>33529.480000000003</v>
      </c>
      <c r="O46" s="189">
        <v>23750.37</v>
      </c>
      <c r="P46" s="189">
        <v>23457.48</v>
      </c>
      <c r="Q46" s="189">
        <v>39596.239999999998</v>
      </c>
      <c r="R46" s="189">
        <v>46131.65</v>
      </c>
      <c r="S46" s="189">
        <v>52446.1</v>
      </c>
      <c r="T46" s="190">
        <v>22126.46</v>
      </c>
      <c r="U46" s="79"/>
      <c r="V46" s="78">
        <f t="shared" si="8"/>
        <v>7.4812695924454831E-2</v>
      </c>
      <c r="W46" s="79">
        <f t="shared" si="9"/>
        <v>5.9447174626321542E-2</v>
      </c>
      <c r="X46" s="79">
        <f t="shared" si="10"/>
        <v>6.7269541577575823E-2</v>
      </c>
      <c r="Y46" s="79">
        <f t="shared" si="11"/>
        <v>6.785937978823868E-2</v>
      </c>
      <c r="Z46" s="79">
        <f t="shared" si="12"/>
        <v>9.5657150419783135E-2</v>
      </c>
      <c r="AA46" s="79">
        <f t="shared" si="13"/>
        <v>0.40963785284053444</v>
      </c>
      <c r="AB46" s="105">
        <f t="shared" si="14"/>
        <v>6.5701296911747878E-2</v>
      </c>
      <c r="AC46" s="79">
        <f t="shared" si="15"/>
        <v>7.335952586287707E-2</v>
      </c>
      <c r="AD46" s="79">
        <f t="shared" si="16"/>
        <v>5.2079624221940971E-2</v>
      </c>
      <c r="AE46" s="79">
        <f t="shared" si="17"/>
        <v>8.3346013631320576E-2</v>
      </c>
      <c r="AF46" s="79">
        <f t="shared" si="18"/>
        <v>4.8396942574671462E-2</v>
      </c>
      <c r="AG46" s="79">
        <f t="shared" si="19"/>
        <v>8.0163820763062388E-2</v>
      </c>
      <c r="AH46" s="79">
        <f t="shared" si="20"/>
        <v>5.6383644961873376E-2</v>
      </c>
      <c r="AI46" s="79">
        <f t="shared" si="21"/>
        <v>5.5750261431695029E-2</v>
      </c>
      <c r="AJ46" s="79">
        <f t="shared" si="22"/>
        <v>9.4614445365721944E-2</v>
      </c>
      <c r="AK46" s="79">
        <f t="shared" si="23"/>
        <v>0.10965528634623019</v>
      </c>
      <c r="AL46" s="79">
        <f t="shared" si="24"/>
        <v>0.125428029569256</v>
      </c>
      <c r="AM46" s="85">
        <f t="shared" si="25"/>
        <v>5.3375806011950563E-2</v>
      </c>
      <c r="AN46" s="68"/>
      <c r="AO46" s="68"/>
    </row>
    <row r="47" spans="1:41" x14ac:dyDescent="0.25">
      <c r="A47" s="1" t="s">
        <v>80</v>
      </c>
      <c r="B47" t="s">
        <v>81</v>
      </c>
      <c r="C47" s="75">
        <f t="shared" si="2"/>
        <v>8920.5274999999911</v>
      </c>
      <c r="D47" s="76">
        <f t="shared" si="3"/>
        <v>28.349999999999998</v>
      </c>
      <c r="E47" s="76">
        <f t="shared" si="4"/>
        <v>7314.2999999999665</v>
      </c>
      <c r="F47" s="76">
        <f t="shared" si="5"/>
        <v>21728.06</v>
      </c>
      <c r="G47" s="76">
        <f t="shared" si="6"/>
        <v>6611.4000000000005</v>
      </c>
      <c r="H47" s="103">
        <f t="shared" si="7"/>
        <v>256.99999999999881</v>
      </c>
      <c r="I47" s="189">
        <v>0</v>
      </c>
      <c r="J47" s="189">
        <v>0</v>
      </c>
      <c r="K47" s="189">
        <v>85.05</v>
      </c>
      <c r="L47" s="189">
        <v>3487.05</v>
      </c>
      <c r="M47" s="189">
        <v>18455.8499999999</v>
      </c>
      <c r="N47" s="189">
        <v>0</v>
      </c>
      <c r="O47" s="189">
        <v>-170.1</v>
      </c>
      <c r="P47" s="189">
        <v>60370.07</v>
      </c>
      <c r="Q47" s="189">
        <v>4984.21</v>
      </c>
      <c r="R47" s="189">
        <v>7569.45</v>
      </c>
      <c r="S47" s="189">
        <v>7994.7</v>
      </c>
      <c r="T47" s="190">
        <v>4270.05</v>
      </c>
      <c r="U47" s="79"/>
      <c r="V47" s="78">
        <f t="shared" si="8"/>
        <v>2.1176820744777006E-2</v>
      </c>
      <c r="W47" s="79">
        <f t="shared" si="9"/>
        <v>6.2012395187750635E-5</v>
      </c>
      <c r="X47" s="79">
        <f t="shared" si="10"/>
        <v>1.6561216703636344E-2</v>
      </c>
      <c r="Y47" s="79">
        <f t="shared" si="11"/>
        <v>5.0957944801966269E-2</v>
      </c>
      <c r="Z47" s="79">
        <f t="shared" si="12"/>
        <v>1.5718449694969737E-2</v>
      </c>
      <c r="AA47" s="79">
        <f t="shared" si="13"/>
        <v>-0.69154074490140693</v>
      </c>
      <c r="AB47" s="105">
        <f t="shared" si="14"/>
        <v>0</v>
      </c>
      <c r="AC47" s="79">
        <f t="shared" si="15"/>
        <v>0</v>
      </c>
      <c r="AD47" s="79">
        <f t="shared" si="16"/>
        <v>2.0045110336489171E-4</v>
      </c>
      <c r="AE47" s="79">
        <f t="shared" si="17"/>
        <v>8.2494091596227136E-3</v>
      </c>
      <c r="AF47" s="79">
        <f t="shared" si="18"/>
        <v>4.3850935071291376E-2</v>
      </c>
      <c r="AG47" s="79">
        <f t="shared" si="19"/>
        <v>0</v>
      </c>
      <c r="AH47" s="79">
        <f t="shared" si="20"/>
        <v>-4.0381930925769414E-4</v>
      </c>
      <c r="AI47" s="79">
        <f t="shared" si="21"/>
        <v>0.1434786339005609</v>
      </c>
      <c r="AJ47" s="79">
        <f t="shared" si="22"/>
        <v>1.1909672856217787E-2</v>
      </c>
      <c r="AK47" s="79">
        <f t="shared" si="23"/>
        <v>1.7992640784222372E-2</v>
      </c>
      <c r="AL47" s="79">
        <f t="shared" si="24"/>
        <v>1.9119810014421111E-2</v>
      </c>
      <c r="AM47" s="85">
        <f t="shared" si="25"/>
        <v>1.0300669897549339E-2</v>
      </c>
      <c r="AN47" s="68"/>
      <c r="AO47" s="68"/>
    </row>
    <row r="48" spans="1:41" x14ac:dyDescent="0.25">
      <c r="A48" s="1" t="s">
        <v>82</v>
      </c>
      <c r="B48" t="s">
        <v>83</v>
      </c>
      <c r="C48" s="75">
        <f t="shared" si="2"/>
        <v>1606730.5275000001</v>
      </c>
      <c r="D48" s="76">
        <f t="shared" si="3"/>
        <v>2286279.0566666666</v>
      </c>
      <c r="E48" s="76">
        <f t="shared" si="4"/>
        <v>1382002.5033333334</v>
      </c>
      <c r="F48" s="76">
        <f t="shared" si="5"/>
        <v>1321816.29</v>
      </c>
      <c r="G48" s="76">
        <f t="shared" si="6"/>
        <v>1436824.26</v>
      </c>
      <c r="H48" s="103">
        <f t="shared" si="7"/>
        <v>-0.39552326331141052</v>
      </c>
      <c r="I48" s="189">
        <v>3981362.5799999996</v>
      </c>
      <c r="J48" s="189">
        <v>1400402.89</v>
      </c>
      <c r="K48" s="189">
        <v>1477071.7</v>
      </c>
      <c r="L48" s="189">
        <v>1295952.57</v>
      </c>
      <c r="M48" s="189">
        <v>1249780.57</v>
      </c>
      <c r="N48" s="189">
        <v>1600274.37</v>
      </c>
      <c r="O48" s="189">
        <v>1270329.8899999999</v>
      </c>
      <c r="P48" s="189">
        <v>1387610.59</v>
      </c>
      <c r="Q48" s="189">
        <v>1307508.3899999999</v>
      </c>
      <c r="R48" s="189">
        <v>1940381.1300000001</v>
      </c>
      <c r="S48" s="189">
        <v>1137313.6399999999</v>
      </c>
      <c r="T48" s="190">
        <v>1232778.01</v>
      </c>
      <c r="U48" s="79"/>
      <c r="V48" s="78">
        <f t="shared" si="8"/>
        <v>3.8142861356605358</v>
      </c>
      <c r="W48" s="79">
        <f t="shared" si="9"/>
        <v>5.00097496901203</v>
      </c>
      <c r="X48" s="79">
        <f t="shared" si="10"/>
        <v>3.1291638219202587</v>
      </c>
      <c r="Y48" s="79">
        <f t="shared" si="11"/>
        <v>3.1000025563331395</v>
      </c>
      <c r="Z48" s="79">
        <f t="shared" si="12"/>
        <v>3.4160162524309698</v>
      </c>
      <c r="AA48" s="79">
        <f t="shared" si="13"/>
        <v>0.10193981790506311</v>
      </c>
      <c r="AB48" s="105">
        <f t="shared" si="14"/>
        <v>9.298533950220822</v>
      </c>
      <c r="AC48" s="79">
        <f t="shared" si="15"/>
        <v>3.2818455773449067</v>
      </c>
      <c r="AD48" s="79">
        <f t="shared" si="16"/>
        <v>3.4812539919348184</v>
      </c>
      <c r="AE48" s="79">
        <f t="shared" si="17"/>
        <v>3.0658702919070837</v>
      </c>
      <c r="AF48" s="79">
        <f t="shared" si="18"/>
        <v>2.9694674928779667</v>
      </c>
      <c r="AG48" s="79">
        <f t="shared" si="19"/>
        <v>3.8260094629681878</v>
      </c>
      <c r="AH48" s="79">
        <f t="shared" si="20"/>
        <v>3.0157774174556295</v>
      </c>
      <c r="AI48" s="79">
        <f t="shared" si="21"/>
        <v>3.2978671689324082</v>
      </c>
      <c r="AJ48" s="79">
        <f t="shared" si="22"/>
        <v>3.1242658679429676</v>
      </c>
      <c r="AK48" s="79">
        <f t="shared" si="23"/>
        <v>4.6123008483540415</v>
      </c>
      <c r="AL48" s="79">
        <f t="shared" si="24"/>
        <v>2.7199545603474458</v>
      </c>
      <c r="AM48" s="85">
        <f t="shared" si="25"/>
        <v>2.973838558791531</v>
      </c>
      <c r="AN48" s="68"/>
      <c r="AO48" s="68"/>
    </row>
    <row r="49" spans="1:41" x14ac:dyDescent="0.25">
      <c r="A49" s="1" t="s">
        <v>84</v>
      </c>
      <c r="B49" t="s">
        <v>85</v>
      </c>
      <c r="C49" s="75">
        <f t="shared" si="2"/>
        <v>494439.54750000004</v>
      </c>
      <c r="D49" s="76">
        <f t="shared" si="3"/>
        <v>551066.68999999994</v>
      </c>
      <c r="E49" s="76">
        <f t="shared" si="4"/>
        <v>513631.95</v>
      </c>
      <c r="F49" s="76">
        <f t="shared" si="5"/>
        <v>549986.02666666673</v>
      </c>
      <c r="G49" s="76">
        <f t="shared" si="6"/>
        <v>363073.52333333326</v>
      </c>
      <c r="H49" s="103">
        <f t="shared" si="7"/>
        <v>-6.7931414979918198E-2</v>
      </c>
      <c r="I49" s="189">
        <v>611953.47</v>
      </c>
      <c r="J49" s="189">
        <v>655174.43999999994</v>
      </c>
      <c r="K49" s="189">
        <v>386072.16</v>
      </c>
      <c r="L49" s="189">
        <v>577728.77</v>
      </c>
      <c r="M49" s="189">
        <v>455490.72</v>
      </c>
      <c r="N49" s="189">
        <v>507676.36</v>
      </c>
      <c r="O49" s="189">
        <v>388525.88</v>
      </c>
      <c r="P49" s="189">
        <v>676970.97</v>
      </c>
      <c r="Q49" s="189">
        <v>584461.23</v>
      </c>
      <c r="R49" s="189">
        <v>426430.26</v>
      </c>
      <c r="S49" s="189">
        <v>484851.16</v>
      </c>
      <c r="T49" s="190">
        <v>177939.15</v>
      </c>
      <c r="U49" s="79"/>
      <c r="V49" s="78">
        <f t="shared" si="8"/>
        <v>1.1737711325407794</v>
      </c>
      <c r="W49" s="79">
        <f t="shared" si="9"/>
        <v>1.2053956033539919</v>
      </c>
      <c r="X49" s="79">
        <f t="shared" si="10"/>
        <v>1.1629780060786878</v>
      </c>
      <c r="Y49" s="79">
        <f t="shared" si="11"/>
        <v>1.2898600974377257</v>
      </c>
      <c r="Z49" s="79">
        <f t="shared" si="12"/>
        <v>0.86319885532420049</v>
      </c>
      <c r="AA49" s="79">
        <f t="shared" si="13"/>
        <v>-0.33078102265592751</v>
      </c>
      <c r="AB49" s="105">
        <f t="shared" si="14"/>
        <v>1.4292268042440988</v>
      </c>
      <c r="AC49" s="79">
        <f t="shared" si="15"/>
        <v>1.5354019572920377</v>
      </c>
      <c r="AD49" s="79">
        <f t="shared" si="16"/>
        <v>0.90991875897080554</v>
      </c>
      <c r="AE49" s="79">
        <f t="shared" si="17"/>
        <v>1.3667486864299521</v>
      </c>
      <c r="AF49" s="79">
        <f t="shared" si="18"/>
        <v>1.0822418901484281</v>
      </c>
      <c r="AG49" s="79">
        <f t="shared" si="19"/>
        <v>1.2137759586096752</v>
      </c>
      <c r="AH49" s="79">
        <f t="shared" si="20"/>
        <v>0.9223648000607747</v>
      </c>
      <c r="AI49" s="79">
        <f t="shared" si="21"/>
        <v>1.6089242561079951</v>
      </c>
      <c r="AJ49" s="79">
        <f t="shared" si="22"/>
        <v>1.3965587417951211</v>
      </c>
      <c r="AK49" s="79">
        <f t="shared" si="23"/>
        <v>1.0136280030520779</v>
      </c>
      <c r="AL49" s="79">
        <f t="shared" si="24"/>
        <v>1.1595509605703394</v>
      </c>
      <c r="AM49" s="85">
        <f t="shared" si="25"/>
        <v>0.42924379011967451</v>
      </c>
      <c r="AN49" s="68"/>
      <c r="AO49" s="68"/>
    </row>
    <row r="50" spans="1:41" x14ac:dyDescent="0.25">
      <c r="A50" s="1" t="s">
        <v>86</v>
      </c>
      <c r="B50" t="s">
        <v>87</v>
      </c>
      <c r="C50" s="75">
        <f t="shared" si="2"/>
        <v>516437.69583333243</v>
      </c>
      <c r="D50" s="76">
        <f t="shared" si="3"/>
        <v>542847.83333333128</v>
      </c>
      <c r="E50" s="76">
        <f t="shared" si="4"/>
        <v>513783.50999999838</v>
      </c>
      <c r="F50" s="76">
        <f t="shared" si="5"/>
        <v>509451.02333333337</v>
      </c>
      <c r="G50" s="76">
        <f t="shared" si="6"/>
        <v>499668.41666666669</v>
      </c>
      <c r="H50" s="103">
        <f t="shared" si="7"/>
        <v>-5.3540461154399019E-2</v>
      </c>
      <c r="I50" s="189">
        <v>504345.00000000099</v>
      </c>
      <c r="J50" s="189">
        <v>566143.01999999397</v>
      </c>
      <c r="K50" s="189">
        <v>558055.47999999905</v>
      </c>
      <c r="L50" s="189">
        <v>557396.72999999602</v>
      </c>
      <c r="M50" s="189">
        <v>459354.38</v>
      </c>
      <c r="N50" s="189">
        <v>524599.41999999911</v>
      </c>
      <c r="O50" s="189">
        <v>467536.61</v>
      </c>
      <c r="P50" s="189">
        <v>543403.75</v>
      </c>
      <c r="Q50" s="189">
        <v>517412.71</v>
      </c>
      <c r="R50" s="189">
        <v>489509.57</v>
      </c>
      <c r="S50" s="189">
        <v>539758.97</v>
      </c>
      <c r="T50" s="190">
        <v>469736.71</v>
      </c>
      <c r="U50" s="79"/>
      <c r="V50" s="78">
        <f t="shared" si="8"/>
        <v>1.2259934752186081</v>
      </c>
      <c r="W50" s="79">
        <f t="shared" si="9"/>
        <v>1.1874177907400612</v>
      </c>
      <c r="X50" s="79">
        <f t="shared" si="10"/>
        <v>1.1633211719323686</v>
      </c>
      <c r="Y50" s="79">
        <f t="shared" si="11"/>
        <v>1.1947949852092286</v>
      </c>
      <c r="Z50" s="79">
        <f t="shared" si="12"/>
        <v>1.1879500365338926</v>
      </c>
      <c r="AA50" s="79">
        <f t="shared" si="13"/>
        <v>-5.728973388800465E-3</v>
      </c>
      <c r="AB50" s="105">
        <f t="shared" si="14"/>
        <v>1.1779055564248886</v>
      </c>
      <c r="AC50" s="79">
        <f t="shared" si="15"/>
        <v>1.3267567352218685</v>
      </c>
      <c r="AD50" s="79">
        <f t="shared" si="16"/>
        <v>1.3152596908268557</v>
      </c>
      <c r="AE50" s="79">
        <f t="shared" si="17"/>
        <v>1.3186486256307526</v>
      </c>
      <c r="AF50" s="79">
        <f t="shared" si="18"/>
        <v>1.0914219118649866</v>
      </c>
      <c r="AG50" s="79">
        <f t="shared" si="19"/>
        <v>1.2542363877187006</v>
      </c>
      <c r="AH50" s="79">
        <f t="shared" si="20"/>
        <v>1.109937159922892</v>
      </c>
      <c r="AI50" s="79">
        <f t="shared" si="21"/>
        <v>1.2914814858826884</v>
      </c>
      <c r="AJ50" s="79">
        <f t="shared" si="22"/>
        <v>1.2363476072936506</v>
      </c>
      <c r="AK50" s="79">
        <f t="shared" si="23"/>
        <v>1.163568007378232</v>
      </c>
      <c r="AL50" s="79">
        <f t="shared" si="24"/>
        <v>1.2908663189337466</v>
      </c>
      <c r="AM50" s="85">
        <f t="shared" si="25"/>
        <v>1.1331489768201457</v>
      </c>
      <c r="AN50" s="68"/>
      <c r="AO50" s="68"/>
    </row>
    <row r="51" spans="1:41" ht="9.75" customHeight="1" x14ac:dyDescent="0.25">
      <c r="B51"/>
      <c r="C51" s="78"/>
      <c r="D51" s="79"/>
      <c r="E51" s="79"/>
      <c r="F51" s="79"/>
      <c r="G51" s="79"/>
      <c r="H51" s="103"/>
      <c r="I51" s="79"/>
      <c r="J51" s="79"/>
      <c r="K51" s="79"/>
      <c r="L51" s="79"/>
      <c r="M51" s="79"/>
      <c r="N51" s="80"/>
      <c r="O51" s="79"/>
      <c r="P51" s="79"/>
      <c r="Q51" s="79"/>
      <c r="R51" s="79"/>
      <c r="S51" s="79"/>
      <c r="T51" s="85"/>
      <c r="U51" s="79"/>
      <c r="V51" s="78"/>
      <c r="W51" s="79"/>
      <c r="X51" s="79"/>
      <c r="Y51" s="79"/>
      <c r="Z51" s="79"/>
      <c r="AA51" s="151"/>
      <c r="AB51" s="105"/>
      <c r="AC51" s="79"/>
      <c r="AD51" s="79"/>
      <c r="AE51" s="79"/>
      <c r="AF51" s="79"/>
      <c r="AG51" s="80"/>
      <c r="AH51" s="79"/>
      <c r="AI51" s="79"/>
      <c r="AJ51" s="79"/>
      <c r="AK51" s="79"/>
      <c r="AL51" s="79"/>
      <c r="AM51" s="85"/>
      <c r="AN51" s="68"/>
      <c r="AO51" s="68"/>
    </row>
    <row r="52" spans="1:41" x14ac:dyDescent="0.25">
      <c r="B52" s="13" t="s">
        <v>88</v>
      </c>
      <c r="C52" s="107">
        <f>AVERAGE(I52:T52)</f>
        <v>187496486.37832555</v>
      </c>
      <c r="D52" s="101">
        <f>IF(I52=" "," ",IFERROR(AVERAGE($I52:$K52),0))</f>
        <v>183584006.71332279</v>
      </c>
      <c r="E52" s="101">
        <f>IF(L52=" "," ",IFERROR(AVERAGE($L52:$N52),0))</f>
        <v>194384289.80997935</v>
      </c>
      <c r="F52" s="101">
        <f>IF(O52=" "," ",IFERROR(AVERAGE($O52:$Q52),0))</f>
        <v>182766664.77000001</v>
      </c>
      <c r="G52" s="101">
        <f>IF(R52&lt;D206," ",IFERROR(AVERAGE($R52:$T52),0))</f>
        <v>189250984.21999994</v>
      </c>
      <c r="H52" s="108">
        <f>IFERROR((E52-D52)/D52,0)</f>
        <v>5.8830195995895423E-2</v>
      </c>
      <c r="I52" s="101">
        <f>SUM(I17:I50)</f>
        <v>210237640.45999947</v>
      </c>
      <c r="J52" s="101">
        <f t="shared" ref="J52:Q52" si="26">SUM(J17:J50)</f>
        <v>183237979.09998319</v>
      </c>
      <c r="K52" s="101">
        <f t="shared" si="26"/>
        <v>157276400.57998571</v>
      </c>
      <c r="L52" s="101">
        <f t="shared" si="26"/>
        <v>183468831.16998151</v>
      </c>
      <c r="M52" s="101">
        <f t="shared" si="26"/>
        <v>224417590.39998049</v>
      </c>
      <c r="N52" s="101">
        <f t="shared" si="26"/>
        <v>175266447.85997602</v>
      </c>
      <c r="O52" s="101">
        <f t="shared" si="26"/>
        <v>212555685.17000002</v>
      </c>
      <c r="P52" s="101">
        <f t="shared" si="26"/>
        <v>163507837.76999998</v>
      </c>
      <c r="Q52" s="101">
        <f t="shared" si="26"/>
        <v>172236471.37000003</v>
      </c>
      <c r="R52" s="101">
        <v>175937625.06999999</v>
      </c>
      <c r="S52" s="101">
        <v>232699440.95999992</v>
      </c>
      <c r="T52" s="109">
        <v>159115886.63</v>
      </c>
      <c r="U52" s="79"/>
      <c r="V52" s="110">
        <f t="shared" ref="V52" si="27">AVERAGE(I52:T52)/V$14</f>
        <v>445.10590683222802</v>
      </c>
      <c r="W52" s="111">
        <f t="shared" si="9"/>
        <v>401.56909962812131</v>
      </c>
      <c r="X52" s="111">
        <f t="shared" si="10"/>
        <v>440.12965660767713</v>
      </c>
      <c r="Y52" s="111">
        <f t="shared" si="11"/>
        <v>428.63530453198001</v>
      </c>
      <c r="Z52" s="111">
        <f t="shared" si="12"/>
        <v>449.93981232198627</v>
      </c>
      <c r="AA52" s="112">
        <f t="shared" ref="AA52" si="28">IFERROR((Z52-Y52)/Y52,0)</f>
        <v>4.9703110230895013E-2</v>
      </c>
      <c r="AB52" s="111">
        <f t="shared" ref="AB52" si="29">IFERROR(I52/I$14,0)</f>
        <v>491.01326446676558</v>
      </c>
      <c r="AC52" s="111">
        <f t="shared" ref="AC52" si="30">IFERROR(J52/J$14,0)</f>
        <v>429.41838781188056</v>
      </c>
      <c r="AD52" s="111">
        <f t="shared" ref="AD52" si="31">IFERROR(K52/K$14,0)</f>
        <v>370.6787540213619</v>
      </c>
      <c r="AE52" s="111">
        <f t="shared" ref="AE52" si="32">IFERROR(L52/L$14,0)</f>
        <v>434.03721092583095</v>
      </c>
      <c r="AF52" s="111">
        <f t="shared" ref="AF52" si="33">IFERROR(M52/M$14,0)</f>
        <v>533.21419417069706</v>
      </c>
      <c r="AG52" s="111">
        <f t="shared" ref="AG52" si="34">IFERROR(N52/N$14,0)</f>
        <v>419.03507337500423</v>
      </c>
      <c r="AH52" s="111">
        <f t="shared" ref="AH52" si="35">IFERROR(O52/O$14,0)</f>
        <v>504.60958238768558</v>
      </c>
      <c r="AI52" s="111">
        <f t="shared" ref="AI52" si="36">IFERROR(P52/P$14,0)</f>
        <v>388.60119253256011</v>
      </c>
      <c r="AJ52" s="111">
        <f t="shared" ref="AJ52" si="37">IFERROR(Q52/Q$14,0)</f>
        <v>411.55569848100731</v>
      </c>
      <c r="AK52" s="111">
        <f t="shared" ref="AK52" si="38">IFERROR(R52/R$14,0)</f>
        <v>418.20508601202289</v>
      </c>
      <c r="AL52" s="111">
        <f t="shared" ref="AL52" si="39">IFERROR(S52/S$14,0)</f>
        <v>556.51482877621424</v>
      </c>
      <c r="AM52" s="113">
        <f t="shared" ref="AM52" si="40">IFERROR(T52/T$14,0)</f>
        <v>383.83630721689769</v>
      </c>
      <c r="AN52" s="68"/>
      <c r="AO52" s="68"/>
    </row>
    <row r="53" spans="1:41" ht="9" customHeight="1" x14ac:dyDescent="0.25">
      <c r="B53" s="36"/>
      <c r="C53" s="78"/>
      <c r="D53" s="79"/>
      <c r="E53" s="79"/>
      <c r="F53" s="79"/>
      <c r="G53" s="79"/>
      <c r="H53" s="103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85"/>
      <c r="U53" s="79"/>
      <c r="V53" s="78"/>
      <c r="W53" s="79"/>
      <c r="X53" s="79"/>
      <c r="Y53" s="79"/>
      <c r="Z53" s="79"/>
      <c r="AA53" s="151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85"/>
      <c r="AN53" s="68"/>
      <c r="AO53" s="68"/>
    </row>
    <row r="54" spans="1:41" x14ac:dyDescent="0.25">
      <c r="A54" s="1" t="s">
        <v>89</v>
      </c>
      <c r="B54" t="s">
        <v>90</v>
      </c>
      <c r="C54" s="75">
        <f t="shared" ref="C54:C85" si="41">AVERAGE(I54:T54)</f>
        <v>2461547.3533333312</v>
      </c>
      <c r="D54" s="76">
        <f t="shared" ref="D54:D85" si="42">IF(I54=" "," ",IFERROR(AVERAGE($I54:$K54),0))</f>
        <v>1938900.93</v>
      </c>
      <c r="E54" s="76">
        <f t="shared" ref="E54:E85" si="43">IF(L54=" "," ",IFERROR(AVERAGE($L54:$N54),0))</f>
        <v>2895861.8966666572</v>
      </c>
      <c r="F54" s="76">
        <f t="shared" ref="F54:F85" si="44">IF(O54=" "," ",IFERROR(AVERAGE($O54:$Q54),0))</f>
        <v>2333532.436666667</v>
      </c>
      <c r="G54" s="76">
        <f t="shared" ref="G54:G85" si="45">IF(R54&lt;D208," ",IFERROR(AVERAGE($R54:$T54),0))</f>
        <v>2677894.15</v>
      </c>
      <c r="H54" s="103">
        <f t="shared" ref="H54:H85" si="46">IFERROR((E54-D54)/D54,0)</f>
        <v>0.49355846493232497</v>
      </c>
      <c r="I54" s="189">
        <v>1715733.87</v>
      </c>
      <c r="J54" s="189">
        <v>1470563.91</v>
      </c>
      <c r="K54" s="189">
        <v>2630405.0099999998</v>
      </c>
      <c r="L54" s="189">
        <v>3068436.2299999902</v>
      </c>
      <c r="M54" s="189">
        <v>2764437.58</v>
      </c>
      <c r="N54" s="189">
        <v>2854711.8799999803</v>
      </c>
      <c r="O54" s="189">
        <v>2285534.4900000002</v>
      </c>
      <c r="P54" s="189">
        <v>2031857.83</v>
      </c>
      <c r="Q54" s="189">
        <v>2683204.9900000002</v>
      </c>
      <c r="R54" s="189">
        <v>2813069.05</v>
      </c>
      <c r="S54" s="189">
        <v>3058246.3</v>
      </c>
      <c r="T54" s="190">
        <v>2162367.0999999996</v>
      </c>
      <c r="U54" s="79"/>
      <c r="V54" s="78">
        <f t="shared" ref="V54:V85" si="47">AVERAGE(I54:T54)/V$14</f>
        <v>5.8435722614296379</v>
      </c>
      <c r="W54" s="79">
        <f t="shared" si="9"/>
        <v>4.2411248924535174</v>
      </c>
      <c r="X54" s="79">
        <f t="shared" si="10"/>
        <v>6.5568812346362728</v>
      </c>
      <c r="Y54" s="79">
        <f t="shared" si="11"/>
        <v>5.4727397246352343</v>
      </c>
      <c r="Z54" s="79">
        <f t="shared" si="12"/>
        <v>6.3666310441402327</v>
      </c>
      <c r="AA54" s="79">
        <f t="shared" ref="AA54:AA85" si="48">IFERROR((Z54-Y54)/Y54,0)</f>
        <v>0.16333525153429027</v>
      </c>
      <c r="AB54" s="105">
        <f t="shared" ref="AB54:AB85" si="49">IFERROR(I54/I$14,0)</f>
        <v>4.0071230186070519</v>
      </c>
      <c r="AC54" s="79">
        <f t="shared" ref="AC54:AC85" si="50">IFERROR(J54/J$14,0)</f>
        <v>3.4462679980877029</v>
      </c>
      <c r="AD54" s="79">
        <f t="shared" ref="AD54:AD85" si="51">IFERROR(K54/K$14,0)</f>
        <v>6.1995013115936386</v>
      </c>
      <c r="AE54" s="79">
        <f t="shared" ref="AE54:AE85" si="52">IFERROR(L54/L$14,0)</f>
        <v>7.2590831624095173</v>
      </c>
      <c r="AF54" s="79">
        <f t="shared" ref="AF54:AF85" si="53">IFERROR(M54/M$14,0)</f>
        <v>6.5682790458970199</v>
      </c>
      <c r="AG54" s="79">
        <f t="shared" ref="AG54:AG85" si="54">IFERROR(N54/N$14,0)</f>
        <v>6.8251762770703062</v>
      </c>
      <c r="AH54" s="79">
        <f t="shared" ref="AH54:AH85" si="55">IFERROR(O54/O$14,0)</f>
        <v>5.4258845328420717</v>
      </c>
      <c r="AI54" s="79">
        <f t="shared" ref="AI54:AI85" si="56">IFERROR(P54/P$14,0)</f>
        <v>4.8290185141173119</v>
      </c>
      <c r="AJ54" s="79">
        <f t="shared" ref="AJ54:AJ85" si="57">IFERROR(Q54/Q$14,0)</f>
        <v>6.4114661374763742</v>
      </c>
      <c r="AK54" s="79">
        <f t="shared" ref="AK54:AK85" si="58">IFERROR(R54/R$14,0)</f>
        <v>6.6866867365348455</v>
      </c>
      <c r="AL54" s="79">
        <f t="shared" ref="AL54:AL85" si="59">IFERROR(S54/S$14,0)</f>
        <v>7.3139815419348198</v>
      </c>
      <c r="AM54" s="85">
        <f t="shared" ref="AM54:AM85" si="60">IFERROR(T54/T$14,0)</f>
        <v>5.216292477704255</v>
      </c>
      <c r="AN54" s="68"/>
      <c r="AO54" s="68"/>
    </row>
    <row r="55" spans="1:41" x14ac:dyDescent="0.25">
      <c r="A55" s="1" t="s">
        <v>91</v>
      </c>
      <c r="B55" t="s">
        <v>92</v>
      </c>
      <c r="C55" s="75">
        <f t="shared" si="41"/>
        <v>543474.81749999954</v>
      </c>
      <c r="D55" s="76">
        <f t="shared" si="42"/>
        <v>609223.41333333298</v>
      </c>
      <c r="E55" s="76">
        <f t="shared" si="43"/>
        <v>518811.51999999868</v>
      </c>
      <c r="F55" s="76">
        <f t="shared" si="44"/>
        <v>509436.20999999996</v>
      </c>
      <c r="G55" s="76">
        <f t="shared" si="45"/>
        <v>536428.12666666671</v>
      </c>
      <c r="H55" s="103">
        <f t="shared" si="46"/>
        <v>-0.14840515212416167</v>
      </c>
      <c r="I55" s="189">
        <v>604512.62</v>
      </c>
      <c r="J55" s="189">
        <v>634755.40000000095</v>
      </c>
      <c r="K55" s="189">
        <v>588402.21999999799</v>
      </c>
      <c r="L55" s="189">
        <v>481942.41999999899</v>
      </c>
      <c r="M55" s="189">
        <v>475644.97999999899</v>
      </c>
      <c r="N55" s="189">
        <v>598847.15999999805</v>
      </c>
      <c r="O55" s="189">
        <v>515711.86</v>
      </c>
      <c r="P55" s="189">
        <v>518059.65</v>
      </c>
      <c r="Q55" s="189">
        <v>494537.12</v>
      </c>
      <c r="R55" s="189">
        <v>542851.81000000006</v>
      </c>
      <c r="S55" s="189">
        <v>517962.85</v>
      </c>
      <c r="T55" s="190">
        <v>548469.72</v>
      </c>
      <c r="U55" s="79"/>
      <c r="V55" s="78">
        <f t="shared" si="47"/>
        <v>1.2901780516340429</v>
      </c>
      <c r="W55" s="79">
        <f t="shared" si="9"/>
        <v>1.332606810061975</v>
      </c>
      <c r="X55" s="79">
        <f t="shared" si="10"/>
        <v>1.1747057149779172</v>
      </c>
      <c r="Y55" s="79">
        <f t="shared" si="11"/>
        <v>1.1947602440946359</v>
      </c>
      <c r="Z55" s="79">
        <f t="shared" si="12"/>
        <v>1.2753453918953404</v>
      </c>
      <c r="AA55" s="79">
        <f t="shared" si="48"/>
        <v>6.7448802551820924E-2</v>
      </c>
      <c r="AB55" s="105">
        <f t="shared" si="49"/>
        <v>1.4118485838601866</v>
      </c>
      <c r="AC55" s="79">
        <f t="shared" si="50"/>
        <v>1.4875499165713666</v>
      </c>
      <c r="AD55" s="79">
        <f t="shared" si="51"/>
        <v>1.3867827656831435</v>
      </c>
      <c r="AE55" s="79">
        <f t="shared" si="52"/>
        <v>1.140144309361417</v>
      </c>
      <c r="AF55" s="79">
        <f t="shared" si="53"/>
        <v>1.1301282322388702</v>
      </c>
      <c r="AG55" s="79">
        <f t="shared" si="54"/>
        <v>1.4317512946430659</v>
      </c>
      <c r="AH55" s="79">
        <f t="shared" si="55"/>
        <v>1.2243057441575584</v>
      </c>
      <c r="AI55" s="79">
        <f t="shared" si="56"/>
        <v>1.2312473856830497</v>
      </c>
      <c r="AJ55" s="79">
        <f t="shared" si="57"/>
        <v>1.181686829900048</v>
      </c>
      <c r="AK55" s="79">
        <f t="shared" si="58"/>
        <v>1.2903629215325996</v>
      </c>
      <c r="AL55" s="79">
        <f t="shared" si="59"/>
        <v>1.23873957578497</v>
      </c>
      <c r="AM55" s="85">
        <f t="shared" si="60"/>
        <v>1.3230771383288986</v>
      </c>
      <c r="AN55" s="68"/>
      <c r="AO55" s="68"/>
    </row>
    <row r="56" spans="1:41" x14ac:dyDescent="0.25">
      <c r="A56" s="1" t="s">
        <v>93</v>
      </c>
      <c r="B56" t="s">
        <v>94</v>
      </c>
      <c r="C56" s="75">
        <f t="shared" si="41"/>
        <v>0</v>
      </c>
      <c r="D56" s="76">
        <f t="shared" si="42"/>
        <v>0</v>
      </c>
      <c r="E56" s="76">
        <f t="shared" si="43"/>
        <v>0</v>
      </c>
      <c r="F56" s="76">
        <f t="shared" si="44"/>
        <v>0</v>
      </c>
      <c r="G56" s="76">
        <f t="shared" si="45"/>
        <v>0</v>
      </c>
      <c r="H56" s="103">
        <f t="shared" si="46"/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190">
        <v>0</v>
      </c>
      <c r="U56" s="79"/>
      <c r="V56" s="78">
        <f t="shared" si="47"/>
        <v>0</v>
      </c>
      <c r="W56" s="79">
        <f t="shared" si="9"/>
        <v>0</v>
      </c>
      <c r="X56" s="79">
        <f t="shared" si="10"/>
        <v>0</v>
      </c>
      <c r="Y56" s="79">
        <f t="shared" si="11"/>
        <v>0</v>
      </c>
      <c r="Z56" s="79">
        <f t="shared" si="12"/>
        <v>0</v>
      </c>
      <c r="AA56" s="79">
        <f t="shared" si="48"/>
        <v>0</v>
      </c>
      <c r="AB56" s="105">
        <f t="shared" si="49"/>
        <v>0</v>
      </c>
      <c r="AC56" s="79">
        <f t="shared" si="50"/>
        <v>0</v>
      </c>
      <c r="AD56" s="79">
        <f t="shared" si="51"/>
        <v>0</v>
      </c>
      <c r="AE56" s="79">
        <f t="shared" si="52"/>
        <v>0</v>
      </c>
      <c r="AF56" s="79">
        <f t="shared" si="53"/>
        <v>0</v>
      </c>
      <c r="AG56" s="79">
        <f t="shared" si="54"/>
        <v>0</v>
      </c>
      <c r="AH56" s="79">
        <f t="shared" si="55"/>
        <v>0</v>
      </c>
      <c r="AI56" s="79">
        <f t="shared" si="56"/>
        <v>0</v>
      </c>
      <c r="AJ56" s="79">
        <f t="shared" si="57"/>
        <v>0</v>
      </c>
      <c r="AK56" s="79">
        <f t="shared" si="58"/>
        <v>0</v>
      </c>
      <c r="AL56" s="79">
        <f t="shared" si="59"/>
        <v>0</v>
      </c>
      <c r="AM56" s="85">
        <f t="shared" si="60"/>
        <v>0</v>
      </c>
      <c r="AN56" s="68"/>
      <c r="AO56" s="68"/>
    </row>
    <row r="57" spans="1:41" x14ac:dyDescent="0.25">
      <c r="A57" s="1" t="s">
        <v>95</v>
      </c>
      <c r="B57" t="s">
        <v>96</v>
      </c>
      <c r="C57" s="75">
        <f t="shared" si="41"/>
        <v>0</v>
      </c>
      <c r="D57" s="76">
        <f t="shared" si="42"/>
        <v>0</v>
      </c>
      <c r="E57" s="76">
        <f t="shared" si="43"/>
        <v>0</v>
      </c>
      <c r="F57" s="76">
        <f t="shared" si="44"/>
        <v>0</v>
      </c>
      <c r="G57" s="76">
        <f t="shared" si="45"/>
        <v>0</v>
      </c>
      <c r="H57" s="103">
        <f t="shared" si="46"/>
        <v>0</v>
      </c>
      <c r="I57" s="189">
        <v>0</v>
      </c>
      <c r="J57" s="189">
        <v>0</v>
      </c>
      <c r="K57" s="189">
        <v>0</v>
      </c>
      <c r="L57" s="189">
        <v>0</v>
      </c>
      <c r="M57" s="189">
        <v>0</v>
      </c>
      <c r="N57" s="189">
        <v>0</v>
      </c>
      <c r="O57" s="189">
        <v>0</v>
      </c>
      <c r="P57" s="189">
        <v>0</v>
      </c>
      <c r="Q57" s="189">
        <v>0</v>
      </c>
      <c r="R57" s="189">
        <v>0</v>
      </c>
      <c r="S57" s="189">
        <v>0</v>
      </c>
      <c r="T57" s="190">
        <v>0</v>
      </c>
      <c r="U57" s="79"/>
      <c r="V57" s="78">
        <f t="shared" si="47"/>
        <v>0</v>
      </c>
      <c r="W57" s="79">
        <f t="shared" si="9"/>
        <v>0</v>
      </c>
      <c r="X57" s="79">
        <f t="shared" si="10"/>
        <v>0</v>
      </c>
      <c r="Y57" s="79">
        <f t="shared" si="11"/>
        <v>0</v>
      </c>
      <c r="Z57" s="79">
        <f t="shared" si="12"/>
        <v>0</v>
      </c>
      <c r="AA57" s="79">
        <f t="shared" si="48"/>
        <v>0</v>
      </c>
      <c r="AB57" s="105">
        <f t="shared" si="49"/>
        <v>0</v>
      </c>
      <c r="AC57" s="79">
        <f t="shared" si="50"/>
        <v>0</v>
      </c>
      <c r="AD57" s="79">
        <f t="shared" si="51"/>
        <v>0</v>
      </c>
      <c r="AE57" s="79">
        <f t="shared" si="52"/>
        <v>0</v>
      </c>
      <c r="AF57" s="79">
        <f t="shared" si="53"/>
        <v>0</v>
      </c>
      <c r="AG57" s="79">
        <f t="shared" si="54"/>
        <v>0</v>
      </c>
      <c r="AH57" s="79">
        <f t="shared" si="55"/>
        <v>0</v>
      </c>
      <c r="AI57" s="79">
        <f t="shared" si="56"/>
        <v>0</v>
      </c>
      <c r="AJ57" s="79">
        <f t="shared" si="57"/>
        <v>0</v>
      </c>
      <c r="AK57" s="79">
        <f t="shared" si="58"/>
        <v>0</v>
      </c>
      <c r="AL57" s="79">
        <f t="shared" si="59"/>
        <v>0</v>
      </c>
      <c r="AM57" s="85">
        <f t="shared" si="60"/>
        <v>0</v>
      </c>
      <c r="AN57" s="68"/>
      <c r="AO57" s="68"/>
    </row>
    <row r="58" spans="1:41" x14ac:dyDescent="0.25">
      <c r="A58" s="1" t="s">
        <v>97</v>
      </c>
      <c r="B58" t="s">
        <v>98</v>
      </c>
      <c r="C58" s="75">
        <f t="shared" si="41"/>
        <v>309883.24666666664</v>
      </c>
      <c r="D58" s="76">
        <f t="shared" si="42"/>
        <v>258542.96666666665</v>
      </c>
      <c r="E58" s="76">
        <f t="shared" si="43"/>
        <v>285249.63333333336</v>
      </c>
      <c r="F58" s="76">
        <f t="shared" si="44"/>
        <v>316271.8</v>
      </c>
      <c r="G58" s="76">
        <f t="shared" si="45"/>
        <v>379468.58666666667</v>
      </c>
      <c r="H58" s="103">
        <f t="shared" si="46"/>
        <v>0.10329682145675613</v>
      </c>
      <c r="I58" s="189">
        <v>314944.89</v>
      </c>
      <c r="J58" s="189">
        <v>224100.06</v>
      </c>
      <c r="K58" s="189">
        <v>236583.95</v>
      </c>
      <c r="L58" s="189">
        <v>238800</v>
      </c>
      <c r="M58" s="189">
        <v>207550</v>
      </c>
      <c r="N58" s="189">
        <v>409398.9</v>
      </c>
      <c r="O58" s="189">
        <v>349905.75</v>
      </c>
      <c r="P58" s="189">
        <v>398548.85</v>
      </c>
      <c r="Q58" s="189">
        <v>200360.8</v>
      </c>
      <c r="R58" s="189">
        <v>305542</v>
      </c>
      <c r="S58" s="189">
        <v>468849.96</v>
      </c>
      <c r="T58" s="190">
        <v>364013.8</v>
      </c>
      <c r="U58" s="79"/>
      <c r="V58" s="78">
        <f t="shared" si="47"/>
        <v>0.73564505758987042</v>
      </c>
      <c r="W58" s="79">
        <f t="shared" si="9"/>
        <v>0.56553328472475384</v>
      </c>
      <c r="X58" s="79">
        <f t="shared" si="10"/>
        <v>0.64586918669813442</v>
      </c>
      <c r="Y58" s="79">
        <f t="shared" si="11"/>
        <v>0.74173952606990745</v>
      </c>
      <c r="Z58" s="79">
        <f t="shared" si="12"/>
        <v>0.90217773699084358</v>
      </c>
      <c r="AA58" s="79">
        <f t="shared" si="48"/>
        <v>0.21629993452150903</v>
      </c>
      <c r="AB58" s="105">
        <f t="shared" si="49"/>
        <v>0.73555866698118277</v>
      </c>
      <c r="AC58" s="79">
        <f t="shared" si="50"/>
        <v>0.52517871538649019</v>
      </c>
      <c r="AD58" s="79">
        <f t="shared" si="51"/>
        <v>0.55759569448470758</v>
      </c>
      <c r="AE58" s="79">
        <f t="shared" si="52"/>
        <v>0.5649356640478066</v>
      </c>
      <c r="AF58" s="79">
        <f t="shared" si="53"/>
        <v>0.49313694975016453</v>
      </c>
      <c r="AG58" s="79">
        <f t="shared" si="54"/>
        <v>0.97880969344573499</v>
      </c>
      <c r="AH58" s="79">
        <f t="shared" si="55"/>
        <v>0.83068017795588134</v>
      </c>
      <c r="AI58" s="79">
        <f t="shared" si="56"/>
        <v>0.94721183097252581</v>
      </c>
      <c r="AJ58" s="79">
        <f t="shared" si="57"/>
        <v>0.47875823474734824</v>
      </c>
      <c r="AK58" s="79">
        <f t="shared" si="58"/>
        <v>0.72627568059672398</v>
      </c>
      <c r="AL58" s="79">
        <f t="shared" si="59"/>
        <v>1.1212831201257005</v>
      </c>
      <c r="AM58" s="85">
        <f t="shared" si="60"/>
        <v>0.87811290077459159</v>
      </c>
      <c r="AN58" s="68"/>
      <c r="AO58" s="68"/>
    </row>
    <row r="59" spans="1:41" x14ac:dyDescent="0.25">
      <c r="A59" s="1" t="s">
        <v>99</v>
      </c>
      <c r="B59" t="s">
        <v>100</v>
      </c>
      <c r="C59" s="75">
        <f t="shared" si="41"/>
        <v>829068.51416666654</v>
      </c>
      <c r="D59" s="76">
        <f t="shared" si="42"/>
        <v>794689.7999999997</v>
      </c>
      <c r="E59" s="76">
        <f t="shared" si="43"/>
        <v>864465.67333333322</v>
      </c>
      <c r="F59" s="76">
        <f t="shared" si="44"/>
        <v>802444.42</v>
      </c>
      <c r="G59" s="76">
        <f t="shared" si="45"/>
        <v>854674.16333333345</v>
      </c>
      <c r="H59" s="103">
        <f t="shared" si="46"/>
        <v>8.7802653731473029E-2</v>
      </c>
      <c r="I59" s="189">
        <v>881524.16</v>
      </c>
      <c r="J59" s="189">
        <v>787214.71999999904</v>
      </c>
      <c r="K59" s="189">
        <v>715330.52</v>
      </c>
      <c r="L59" s="189">
        <v>950890.01</v>
      </c>
      <c r="M59" s="189">
        <v>922755.78999999992</v>
      </c>
      <c r="N59" s="189">
        <v>719751.22</v>
      </c>
      <c r="O59" s="189">
        <v>823009.62</v>
      </c>
      <c r="P59" s="189">
        <v>790150.46</v>
      </c>
      <c r="Q59" s="189">
        <v>794173.18</v>
      </c>
      <c r="R59" s="189">
        <v>896189.3</v>
      </c>
      <c r="S59" s="189">
        <v>819563.77</v>
      </c>
      <c r="T59" s="190">
        <v>848269.42</v>
      </c>
      <c r="U59" s="79"/>
      <c r="V59" s="78">
        <f t="shared" si="47"/>
        <v>1.9681611103879375</v>
      </c>
      <c r="W59" s="79">
        <f t="shared" si="9"/>
        <v>1.7382934013853437</v>
      </c>
      <c r="X59" s="79">
        <f t="shared" si="10"/>
        <v>1.9573442911732228</v>
      </c>
      <c r="Y59" s="79">
        <f t="shared" si="11"/>
        <v>1.8819406086418133</v>
      </c>
      <c r="Z59" s="79">
        <f t="shared" si="12"/>
        <v>2.0319679405187023</v>
      </c>
      <c r="AA59" s="79">
        <f t="shared" si="48"/>
        <v>7.9719482744550013E-2</v>
      </c>
      <c r="AB59" s="105">
        <f t="shared" si="49"/>
        <v>2.0588133245829354</v>
      </c>
      <c r="AC59" s="79">
        <f t="shared" si="50"/>
        <v>1.8448384859108697</v>
      </c>
      <c r="AD59" s="79">
        <f t="shared" si="51"/>
        <v>1.6859352381491093</v>
      </c>
      <c r="AE59" s="79">
        <f t="shared" si="52"/>
        <v>2.2495463954596961</v>
      </c>
      <c r="AF59" s="79">
        <f t="shared" si="53"/>
        <v>2.1924595309318398</v>
      </c>
      <c r="AG59" s="79">
        <f t="shared" si="54"/>
        <v>1.7208142743065351</v>
      </c>
      <c r="AH59" s="79">
        <f t="shared" si="55"/>
        <v>1.9538340756075094</v>
      </c>
      <c r="AI59" s="79">
        <f t="shared" si="56"/>
        <v>1.8779124916817187</v>
      </c>
      <c r="AJ59" s="79">
        <f t="shared" si="57"/>
        <v>1.8976613675952987</v>
      </c>
      <c r="AK59" s="79">
        <f t="shared" si="58"/>
        <v>2.130248848934031</v>
      </c>
      <c r="AL59" s="79">
        <f t="shared" si="59"/>
        <v>1.9600364713000764</v>
      </c>
      <c r="AM59" s="85">
        <f t="shared" si="60"/>
        <v>2.0462859403533065</v>
      </c>
      <c r="AN59" s="68"/>
      <c r="AO59" s="68"/>
    </row>
    <row r="60" spans="1:41" x14ac:dyDescent="0.25">
      <c r="A60" s="1" t="s">
        <v>101</v>
      </c>
      <c r="B60" t="s">
        <v>102</v>
      </c>
      <c r="C60" s="75">
        <f t="shared" si="41"/>
        <v>0</v>
      </c>
      <c r="D60" s="76">
        <f t="shared" si="42"/>
        <v>0</v>
      </c>
      <c r="E60" s="76">
        <f t="shared" si="43"/>
        <v>0</v>
      </c>
      <c r="F60" s="76">
        <f t="shared" si="44"/>
        <v>0</v>
      </c>
      <c r="G60" s="76">
        <f t="shared" si="45"/>
        <v>0</v>
      </c>
      <c r="H60" s="103">
        <f t="shared" si="46"/>
        <v>0</v>
      </c>
      <c r="I60" s="189">
        <v>0</v>
      </c>
      <c r="J60" s="189">
        <v>0</v>
      </c>
      <c r="K60" s="189">
        <v>0</v>
      </c>
      <c r="L60" s="189">
        <v>0</v>
      </c>
      <c r="M60" s="189">
        <v>0</v>
      </c>
      <c r="N60" s="189">
        <v>0</v>
      </c>
      <c r="O60" s="189">
        <v>0</v>
      </c>
      <c r="P60" s="189">
        <v>0</v>
      </c>
      <c r="Q60" s="189">
        <v>0</v>
      </c>
      <c r="R60" s="189">
        <v>0</v>
      </c>
      <c r="S60" s="189">
        <v>0</v>
      </c>
      <c r="T60" s="190">
        <v>0</v>
      </c>
      <c r="U60" s="79"/>
      <c r="V60" s="78">
        <f t="shared" si="47"/>
        <v>0</v>
      </c>
      <c r="W60" s="79">
        <f t="shared" si="9"/>
        <v>0</v>
      </c>
      <c r="X60" s="79">
        <f t="shared" si="10"/>
        <v>0</v>
      </c>
      <c r="Y60" s="79">
        <f t="shared" si="11"/>
        <v>0</v>
      </c>
      <c r="Z60" s="79">
        <f t="shared" si="12"/>
        <v>0</v>
      </c>
      <c r="AA60" s="79">
        <f t="shared" si="48"/>
        <v>0</v>
      </c>
      <c r="AB60" s="105">
        <f t="shared" si="49"/>
        <v>0</v>
      </c>
      <c r="AC60" s="79">
        <f t="shared" si="50"/>
        <v>0</v>
      </c>
      <c r="AD60" s="79">
        <f t="shared" si="51"/>
        <v>0</v>
      </c>
      <c r="AE60" s="79">
        <f t="shared" si="52"/>
        <v>0</v>
      </c>
      <c r="AF60" s="79">
        <f t="shared" si="53"/>
        <v>0</v>
      </c>
      <c r="AG60" s="79">
        <f t="shared" si="54"/>
        <v>0</v>
      </c>
      <c r="AH60" s="79">
        <f t="shared" si="55"/>
        <v>0</v>
      </c>
      <c r="AI60" s="79">
        <f t="shared" si="56"/>
        <v>0</v>
      </c>
      <c r="AJ60" s="79">
        <f t="shared" si="57"/>
        <v>0</v>
      </c>
      <c r="AK60" s="79">
        <f t="shared" si="58"/>
        <v>0</v>
      </c>
      <c r="AL60" s="79">
        <f t="shared" si="59"/>
        <v>0</v>
      </c>
      <c r="AM60" s="85">
        <f t="shared" si="60"/>
        <v>0</v>
      </c>
      <c r="AN60" s="68"/>
      <c r="AO60" s="68"/>
    </row>
    <row r="61" spans="1:41" x14ac:dyDescent="0.25">
      <c r="A61" s="1" t="s">
        <v>103</v>
      </c>
      <c r="B61" t="s">
        <v>104</v>
      </c>
      <c r="C61" s="75">
        <f t="shared" si="41"/>
        <v>54231.424166666671</v>
      </c>
      <c r="D61" s="76">
        <f t="shared" si="42"/>
        <v>36593.283333333333</v>
      </c>
      <c r="E61" s="76">
        <f t="shared" si="43"/>
        <v>99511.463333333333</v>
      </c>
      <c r="F61" s="76">
        <f t="shared" si="44"/>
        <v>35533.386666666665</v>
      </c>
      <c r="G61" s="76">
        <f t="shared" si="45"/>
        <v>45287.563333333332</v>
      </c>
      <c r="H61" s="103">
        <f t="shared" si="46"/>
        <v>1.7193914912436117</v>
      </c>
      <c r="I61" s="189">
        <v>40968.550000000003</v>
      </c>
      <c r="J61" s="189">
        <v>35560.53</v>
      </c>
      <c r="K61" s="189">
        <v>33250.769999999997</v>
      </c>
      <c r="L61" s="189">
        <v>107237.06</v>
      </c>
      <c r="M61" s="189">
        <v>51267.22</v>
      </c>
      <c r="N61" s="189">
        <v>140030.10999999999</v>
      </c>
      <c r="O61" s="189">
        <v>60899.09</v>
      </c>
      <c r="P61" s="189">
        <v>73602.039999999994</v>
      </c>
      <c r="Q61" s="189">
        <v>-27900.97</v>
      </c>
      <c r="R61" s="189">
        <v>17010.88</v>
      </c>
      <c r="S61" s="189">
        <v>6414.74</v>
      </c>
      <c r="T61" s="190">
        <v>112437.07</v>
      </c>
      <c r="U61" s="79"/>
      <c r="V61" s="78">
        <f t="shared" si="47"/>
        <v>0.12874229111579658</v>
      </c>
      <c r="W61" s="79">
        <f t="shared" si="9"/>
        <v>8.0043638352169155E-2</v>
      </c>
      <c r="X61" s="79">
        <f t="shared" si="10"/>
        <v>0.22531628573606541</v>
      </c>
      <c r="Y61" s="79">
        <f t="shared" si="11"/>
        <v>8.3335021920361227E-2</v>
      </c>
      <c r="Z61" s="79">
        <f t="shared" si="12"/>
        <v>0.10767012827279485</v>
      </c>
      <c r="AA61" s="79">
        <f t="shared" si="48"/>
        <v>0.29201535910903537</v>
      </c>
      <c r="AB61" s="105">
        <f t="shared" si="49"/>
        <v>9.5682682853345982E-2</v>
      </c>
      <c r="AC61" s="79">
        <f t="shared" si="50"/>
        <v>8.3336137722866938E-2</v>
      </c>
      <c r="AD61" s="79">
        <f t="shared" si="51"/>
        <v>7.8367472477745323E-2</v>
      </c>
      <c r="AE61" s="79">
        <f t="shared" si="52"/>
        <v>0.25369363359143415</v>
      </c>
      <c r="AF61" s="79">
        <f t="shared" si="53"/>
        <v>0.12181045768716275</v>
      </c>
      <c r="AG61" s="79">
        <f t="shared" si="54"/>
        <v>0.3347904184458545</v>
      </c>
      <c r="AH61" s="79">
        <f t="shared" si="55"/>
        <v>0.14457512321118254</v>
      </c>
      <c r="AI61" s="79">
        <f t="shared" si="56"/>
        <v>0.17492641886110846</v>
      </c>
      <c r="AJ61" s="79">
        <f t="shared" si="57"/>
        <v>-6.6668825164097584E-2</v>
      </c>
      <c r="AK61" s="79">
        <f t="shared" si="58"/>
        <v>4.0434992405460467E-2</v>
      </c>
      <c r="AL61" s="79">
        <f t="shared" si="59"/>
        <v>1.534123983287774E-2</v>
      </c>
      <c r="AM61" s="85">
        <f t="shared" si="60"/>
        <v>0.27123268868459333</v>
      </c>
      <c r="AN61" s="68"/>
      <c r="AO61" s="68"/>
    </row>
    <row r="62" spans="1:41" x14ac:dyDescent="0.25">
      <c r="A62" s="1" t="s">
        <v>105</v>
      </c>
      <c r="B62" t="s">
        <v>106</v>
      </c>
      <c r="C62" s="75">
        <f t="shared" si="41"/>
        <v>0</v>
      </c>
      <c r="D62" s="76">
        <f t="shared" si="42"/>
        <v>0</v>
      </c>
      <c r="E62" s="76">
        <f t="shared" si="43"/>
        <v>0</v>
      </c>
      <c r="F62" s="76">
        <f t="shared" si="44"/>
        <v>0</v>
      </c>
      <c r="G62" s="76">
        <f t="shared" si="45"/>
        <v>0</v>
      </c>
      <c r="H62" s="103">
        <f t="shared" si="46"/>
        <v>0</v>
      </c>
      <c r="I62" s="189">
        <v>0</v>
      </c>
      <c r="J62" s="189">
        <v>0</v>
      </c>
      <c r="K62" s="189">
        <v>0</v>
      </c>
      <c r="L62" s="189">
        <v>0</v>
      </c>
      <c r="M62" s="189">
        <v>0</v>
      </c>
      <c r="N62" s="189">
        <v>0</v>
      </c>
      <c r="O62" s="189">
        <v>0</v>
      </c>
      <c r="P62" s="189">
        <v>0</v>
      </c>
      <c r="Q62" s="189">
        <v>0</v>
      </c>
      <c r="R62" s="189">
        <v>0</v>
      </c>
      <c r="S62" s="189">
        <v>0</v>
      </c>
      <c r="T62" s="190">
        <v>0</v>
      </c>
      <c r="U62" s="79"/>
      <c r="V62" s="78">
        <f t="shared" si="47"/>
        <v>0</v>
      </c>
      <c r="W62" s="79">
        <f t="shared" si="9"/>
        <v>0</v>
      </c>
      <c r="X62" s="79">
        <f t="shared" si="10"/>
        <v>0</v>
      </c>
      <c r="Y62" s="79">
        <f t="shared" si="11"/>
        <v>0</v>
      </c>
      <c r="Z62" s="79">
        <f t="shared" si="12"/>
        <v>0</v>
      </c>
      <c r="AA62" s="79">
        <f t="shared" si="48"/>
        <v>0</v>
      </c>
      <c r="AB62" s="105">
        <f t="shared" si="49"/>
        <v>0</v>
      </c>
      <c r="AC62" s="79">
        <f t="shared" si="50"/>
        <v>0</v>
      </c>
      <c r="AD62" s="79">
        <f t="shared" si="51"/>
        <v>0</v>
      </c>
      <c r="AE62" s="79">
        <f t="shared" si="52"/>
        <v>0</v>
      </c>
      <c r="AF62" s="79">
        <f t="shared" si="53"/>
        <v>0</v>
      </c>
      <c r="AG62" s="79">
        <f t="shared" si="54"/>
        <v>0</v>
      </c>
      <c r="AH62" s="79">
        <f t="shared" si="55"/>
        <v>0</v>
      </c>
      <c r="AI62" s="79">
        <f t="shared" si="56"/>
        <v>0</v>
      </c>
      <c r="AJ62" s="79">
        <f t="shared" si="57"/>
        <v>0</v>
      </c>
      <c r="AK62" s="79">
        <f t="shared" si="58"/>
        <v>0</v>
      </c>
      <c r="AL62" s="79">
        <f t="shared" si="59"/>
        <v>0</v>
      </c>
      <c r="AM62" s="85">
        <f t="shared" si="60"/>
        <v>0</v>
      </c>
      <c r="AN62" s="68"/>
      <c r="AO62" s="68"/>
    </row>
    <row r="63" spans="1:41" x14ac:dyDescent="0.25">
      <c r="A63" s="1" t="s">
        <v>107</v>
      </c>
      <c r="B63" t="s">
        <v>108</v>
      </c>
      <c r="C63" s="75">
        <f t="shared" si="41"/>
        <v>0</v>
      </c>
      <c r="D63" s="76">
        <f t="shared" si="42"/>
        <v>0</v>
      </c>
      <c r="E63" s="76">
        <f t="shared" si="43"/>
        <v>0</v>
      </c>
      <c r="F63" s="76">
        <f t="shared" si="44"/>
        <v>0</v>
      </c>
      <c r="G63" s="76">
        <f t="shared" si="45"/>
        <v>0</v>
      </c>
      <c r="H63" s="103">
        <f t="shared" si="46"/>
        <v>0</v>
      </c>
      <c r="I63" s="189">
        <v>0</v>
      </c>
      <c r="J63" s="189">
        <v>0</v>
      </c>
      <c r="K63" s="189">
        <v>0</v>
      </c>
      <c r="L63" s="189">
        <v>0</v>
      </c>
      <c r="M63" s="189">
        <v>0</v>
      </c>
      <c r="N63" s="189">
        <v>0</v>
      </c>
      <c r="O63" s="189">
        <v>0</v>
      </c>
      <c r="P63" s="189">
        <v>0</v>
      </c>
      <c r="Q63" s="189">
        <v>0</v>
      </c>
      <c r="R63" s="189">
        <v>0</v>
      </c>
      <c r="S63" s="189">
        <v>0</v>
      </c>
      <c r="T63" s="190">
        <v>0</v>
      </c>
      <c r="U63" s="79"/>
      <c r="V63" s="78">
        <f t="shared" si="47"/>
        <v>0</v>
      </c>
      <c r="W63" s="79">
        <f t="shared" si="9"/>
        <v>0</v>
      </c>
      <c r="X63" s="79">
        <f t="shared" si="10"/>
        <v>0</v>
      </c>
      <c r="Y63" s="79">
        <f t="shared" si="11"/>
        <v>0</v>
      </c>
      <c r="Z63" s="79">
        <f t="shared" si="12"/>
        <v>0</v>
      </c>
      <c r="AA63" s="79">
        <f t="shared" si="48"/>
        <v>0</v>
      </c>
      <c r="AB63" s="105">
        <f t="shared" si="49"/>
        <v>0</v>
      </c>
      <c r="AC63" s="79">
        <f t="shared" si="50"/>
        <v>0</v>
      </c>
      <c r="AD63" s="79">
        <f t="shared" si="51"/>
        <v>0</v>
      </c>
      <c r="AE63" s="79">
        <f t="shared" si="52"/>
        <v>0</v>
      </c>
      <c r="AF63" s="79">
        <f t="shared" si="53"/>
        <v>0</v>
      </c>
      <c r="AG63" s="79">
        <f t="shared" si="54"/>
        <v>0</v>
      </c>
      <c r="AH63" s="79">
        <f t="shared" si="55"/>
        <v>0</v>
      </c>
      <c r="AI63" s="79">
        <f t="shared" si="56"/>
        <v>0</v>
      </c>
      <c r="AJ63" s="79">
        <f t="shared" si="57"/>
        <v>0</v>
      </c>
      <c r="AK63" s="79">
        <f t="shared" si="58"/>
        <v>0</v>
      </c>
      <c r="AL63" s="79">
        <f t="shared" si="59"/>
        <v>0</v>
      </c>
      <c r="AM63" s="85">
        <f t="shared" si="60"/>
        <v>0</v>
      </c>
      <c r="AN63" s="68"/>
      <c r="AO63" s="68"/>
    </row>
    <row r="64" spans="1:41" x14ac:dyDescent="0.25">
      <c r="A64" s="1" t="s">
        <v>109</v>
      </c>
      <c r="B64" t="s">
        <v>110</v>
      </c>
      <c r="C64" s="75">
        <f t="shared" si="41"/>
        <v>0</v>
      </c>
      <c r="D64" s="76">
        <f t="shared" si="42"/>
        <v>0</v>
      </c>
      <c r="E64" s="76">
        <f t="shared" si="43"/>
        <v>0</v>
      </c>
      <c r="F64" s="76">
        <f t="shared" si="44"/>
        <v>0</v>
      </c>
      <c r="G64" s="76">
        <f t="shared" si="45"/>
        <v>0</v>
      </c>
      <c r="H64" s="103">
        <f t="shared" si="46"/>
        <v>0</v>
      </c>
      <c r="I64" s="189">
        <v>0</v>
      </c>
      <c r="J64" s="189">
        <v>0</v>
      </c>
      <c r="K64" s="189">
        <v>0</v>
      </c>
      <c r="L64" s="189">
        <v>0</v>
      </c>
      <c r="M64" s="189">
        <v>0</v>
      </c>
      <c r="N64" s="189">
        <v>0</v>
      </c>
      <c r="O64" s="189">
        <v>0</v>
      </c>
      <c r="P64" s="189">
        <v>0</v>
      </c>
      <c r="Q64" s="189">
        <v>0</v>
      </c>
      <c r="R64" s="189">
        <v>0</v>
      </c>
      <c r="S64" s="189">
        <v>0</v>
      </c>
      <c r="T64" s="190">
        <v>0</v>
      </c>
      <c r="U64" s="79"/>
      <c r="V64" s="78">
        <f t="shared" si="47"/>
        <v>0</v>
      </c>
      <c r="W64" s="79">
        <f t="shared" si="9"/>
        <v>0</v>
      </c>
      <c r="X64" s="79">
        <f t="shared" si="10"/>
        <v>0</v>
      </c>
      <c r="Y64" s="79">
        <f t="shared" si="11"/>
        <v>0</v>
      </c>
      <c r="Z64" s="79">
        <f t="shared" si="12"/>
        <v>0</v>
      </c>
      <c r="AA64" s="79">
        <f t="shared" si="48"/>
        <v>0</v>
      </c>
      <c r="AB64" s="105">
        <f t="shared" si="49"/>
        <v>0</v>
      </c>
      <c r="AC64" s="79">
        <f t="shared" si="50"/>
        <v>0</v>
      </c>
      <c r="AD64" s="79">
        <f t="shared" si="51"/>
        <v>0</v>
      </c>
      <c r="AE64" s="79">
        <f t="shared" si="52"/>
        <v>0</v>
      </c>
      <c r="AF64" s="79">
        <f t="shared" si="53"/>
        <v>0</v>
      </c>
      <c r="AG64" s="79">
        <f t="shared" si="54"/>
        <v>0</v>
      </c>
      <c r="AH64" s="79">
        <f t="shared" si="55"/>
        <v>0</v>
      </c>
      <c r="AI64" s="79">
        <f t="shared" si="56"/>
        <v>0</v>
      </c>
      <c r="AJ64" s="79">
        <f t="shared" si="57"/>
        <v>0</v>
      </c>
      <c r="AK64" s="79">
        <f t="shared" si="58"/>
        <v>0</v>
      </c>
      <c r="AL64" s="79">
        <f t="shared" si="59"/>
        <v>0</v>
      </c>
      <c r="AM64" s="85">
        <f t="shared" si="60"/>
        <v>0</v>
      </c>
      <c r="AN64" s="68"/>
      <c r="AO64" s="68"/>
    </row>
    <row r="65" spans="1:41" x14ac:dyDescent="0.25">
      <c r="A65" s="1" t="s">
        <v>111</v>
      </c>
      <c r="B65" t="s">
        <v>112</v>
      </c>
      <c r="C65" s="75">
        <f t="shared" si="41"/>
        <v>0</v>
      </c>
      <c r="D65" s="76">
        <f t="shared" si="42"/>
        <v>0</v>
      </c>
      <c r="E65" s="76">
        <f t="shared" si="43"/>
        <v>0</v>
      </c>
      <c r="F65" s="76">
        <f t="shared" si="44"/>
        <v>0</v>
      </c>
      <c r="G65" s="76">
        <f t="shared" si="45"/>
        <v>0</v>
      </c>
      <c r="H65" s="103">
        <f t="shared" si="46"/>
        <v>0</v>
      </c>
      <c r="I65" s="189">
        <v>0</v>
      </c>
      <c r="J65" s="189">
        <v>0</v>
      </c>
      <c r="K65" s="189">
        <v>0</v>
      </c>
      <c r="L65" s="189">
        <v>0</v>
      </c>
      <c r="M65" s="189">
        <v>0</v>
      </c>
      <c r="N65" s="189">
        <v>0</v>
      </c>
      <c r="O65" s="189">
        <v>0</v>
      </c>
      <c r="P65" s="189">
        <v>0</v>
      </c>
      <c r="Q65" s="189">
        <v>0</v>
      </c>
      <c r="R65" s="189">
        <v>0</v>
      </c>
      <c r="S65" s="189">
        <v>0</v>
      </c>
      <c r="T65" s="190">
        <v>0</v>
      </c>
      <c r="U65" s="79"/>
      <c r="V65" s="78">
        <f t="shared" si="47"/>
        <v>0</v>
      </c>
      <c r="W65" s="79">
        <f t="shared" si="9"/>
        <v>0</v>
      </c>
      <c r="X65" s="79">
        <f t="shared" si="10"/>
        <v>0</v>
      </c>
      <c r="Y65" s="79">
        <f t="shared" si="11"/>
        <v>0</v>
      </c>
      <c r="Z65" s="79">
        <f t="shared" si="12"/>
        <v>0</v>
      </c>
      <c r="AA65" s="79">
        <f t="shared" si="48"/>
        <v>0</v>
      </c>
      <c r="AB65" s="105">
        <f t="shared" si="49"/>
        <v>0</v>
      </c>
      <c r="AC65" s="79">
        <f t="shared" si="50"/>
        <v>0</v>
      </c>
      <c r="AD65" s="79">
        <f t="shared" si="51"/>
        <v>0</v>
      </c>
      <c r="AE65" s="79">
        <f t="shared" si="52"/>
        <v>0</v>
      </c>
      <c r="AF65" s="79">
        <f t="shared" si="53"/>
        <v>0</v>
      </c>
      <c r="AG65" s="79">
        <f t="shared" si="54"/>
        <v>0</v>
      </c>
      <c r="AH65" s="79">
        <f t="shared" si="55"/>
        <v>0</v>
      </c>
      <c r="AI65" s="79">
        <f t="shared" si="56"/>
        <v>0</v>
      </c>
      <c r="AJ65" s="79">
        <f t="shared" si="57"/>
        <v>0</v>
      </c>
      <c r="AK65" s="79">
        <f t="shared" si="58"/>
        <v>0</v>
      </c>
      <c r="AL65" s="79">
        <f t="shared" si="59"/>
        <v>0</v>
      </c>
      <c r="AM65" s="85">
        <f t="shared" si="60"/>
        <v>0</v>
      </c>
      <c r="AN65" s="68"/>
      <c r="AO65" s="68"/>
    </row>
    <row r="66" spans="1:41" x14ac:dyDescent="0.25">
      <c r="A66" s="1" t="s">
        <v>113</v>
      </c>
      <c r="B66" t="s">
        <v>114</v>
      </c>
      <c r="C66" s="75">
        <f t="shared" si="41"/>
        <v>0</v>
      </c>
      <c r="D66" s="76">
        <f t="shared" si="42"/>
        <v>0</v>
      </c>
      <c r="E66" s="76">
        <f t="shared" si="43"/>
        <v>0</v>
      </c>
      <c r="F66" s="76">
        <f t="shared" si="44"/>
        <v>0</v>
      </c>
      <c r="G66" s="76">
        <f t="shared" si="45"/>
        <v>0</v>
      </c>
      <c r="H66" s="103">
        <f t="shared" si="46"/>
        <v>0</v>
      </c>
      <c r="I66" s="189">
        <v>0</v>
      </c>
      <c r="J66" s="189">
        <v>0</v>
      </c>
      <c r="K66" s="189">
        <v>0</v>
      </c>
      <c r="L66" s="189">
        <v>0</v>
      </c>
      <c r="M66" s="189">
        <v>0</v>
      </c>
      <c r="N66" s="189">
        <v>0</v>
      </c>
      <c r="O66" s="189">
        <v>0</v>
      </c>
      <c r="P66" s="189">
        <v>0</v>
      </c>
      <c r="Q66" s="189">
        <v>0</v>
      </c>
      <c r="R66" s="189">
        <v>0</v>
      </c>
      <c r="S66" s="189">
        <v>0</v>
      </c>
      <c r="T66" s="190">
        <v>0</v>
      </c>
      <c r="U66" s="79"/>
      <c r="V66" s="78">
        <f t="shared" si="47"/>
        <v>0</v>
      </c>
      <c r="W66" s="79">
        <f t="shared" si="9"/>
        <v>0</v>
      </c>
      <c r="X66" s="79">
        <f t="shared" si="10"/>
        <v>0</v>
      </c>
      <c r="Y66" s="79">
        <f t="shared" si="11"/>
        <v>0</v>
      </c>
      <c r="Z66" s="79">
        <f t="shared" si="12"/>
        <v>0</v>
      </c>
      <c r="AA66" s="79">
        <f t="shared" si="48"/>
        <v>0</v>
      </c>
      <c r="AB66" s="105">
        <f t="shared" si="49"/>
        <v>0</v>
      </c>
      <c r="AC66" s="79">
        <f t="shared" si="50"/>
        <v>0</v>
      </c>
      <c r="AD66" s="79">
        <f t="shared" si="51"/>
        <v>0</v>
      </c>
      <c r="AE66" s="79">
        <f t="shared" si="52"/>
        <v>0</v>
      </c>
      <c r="AF66" s="79">
        <f t="shared" si="53"/>
        <v>0</v>
      </c>
      <c r="AG66" s="79">
        <f t="shared" si="54"/>
        <v>0</v>
      </c>
      <c r="AH66" s="79">
        <f t="shared" si="55"/>
        <v>0</v>
      </c>
      <c r="AI66" s="79">
        <f t="shared" si="56"/>
        <v>0</v>
      </c>
      <c r="AJ66" s="79">
        <f t="shared" si="57"/>
        <v>0</v>
      </c>
      <c r="AK66" s="79">
        <f t="shared" si="58"/>
        <v>0</v>
      </c>
      <c r="AL66" s="79">
        <f t="shared" si="59"/>
        <v>0</v>
      </c>
      <c r="AM66" s="85">
        <f t="shared" si="60"/>
        <v>0</v>
      </c>
      <c r="AN66" s="68"/>
      <c r="AO66" s="68"/>
    </row>
    <row r="67" spans="1:41" x14ac:dyDescent="0.25">
      <c r="A67" s="1" t="s">
        <v>115</v>
      </c>
      <c r="B67" t="s">
        <v>116</v>
      </c>
      <c r="C67" s="75">
        <f t="shared" si="41"/>
        <v>154145.80083333285</v>
      </c>
      <c r="D67" s="76">
        <f t="shared" si="42"/>
        <v>0</v>
      </c>
      <c r="E67" s="76">
        <f t="shared" si="43"/>
        <v>616583.20333333139</v>
      </c>
      <c r="F67" s="76">
        <f t="shared" si="44"/>
        <v>0</v>
      </c>
      <c r="G67" s="76">
        <f t="shared" si="45"/>
        <v>0</v>
      </c>
      <c r="H67" s="103">
        <f t="shared" si="46"/>
        <v>0</v>
      </c>
      <c r="I67" s="189">
        <v>0</v>
      </c>
      <c r="J67" s="189">
        <v>0</v>
      </c>
      <c r="K67" s="189">
        <v>0</v>
      </c>
      <c r="L67" s="189">
        <v>1849749.609999994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90">
        <v>0</v>
      </c>
      <c r="U67" s="79"/>
      <c r="V67" s="78">
        <f t="shared" si="47"/>
        <v>0.36593329181571282</v>
      </c>
      <c r="W67" s="79">
        <f t="shared" si="9"/>
        <v>0</v>
      </c>
      <c r="X67" s="79">
        <f t="shared" si="10"/>
        <v>1.3960827483457909</v>
      </c>
      <c r="Y67" s="79">
        <f t="shared" si="11"/>
        <v>0</v>
      </c>
      <c r="Z67" s="79">
        <f t="shared" si="12"/>
        <v>0</v>
      </c>
      <c r="AA67" s="79">
        <f t="shared" si="48"/>
        <v>0</v>
      </c>
      <c r="AB67" s="105">
        <f t="shared" si="49"/>
        <v>0</v>
      </c>
      <c r="AC67" s="79">
        <f t="shared" si="50"/>
        <v>0</v>
      </c>
      <c r="AD67" s="79">
        <f t="shared" si="51"/>
        <v>0</v>
      </c>
      <c r="AE67" s="79">
        <f t="shared" si="52"/>
        <v>4.376003032862303</v>
      </c>
      <c r="AF67" s="79">
        <f t="shared" si="53"/>
        <v>0</v>
      </c>
      <c r="AG67" s="79">
        <f t="shared" si="54"/>
        <v>0</v>
      </c>
      <c r="AH67" s="79">
        <f t="shared" si="55"/>
        <v>0</v>
      </c>
      <c r="AI67" s="79">
        <f t="shared" si="56"/>
        <v>0</v>
      </c>
      <c r="AJ67" s="79">
        <f t="shared" si="57"/>
        <v>0</v>
      </c>
      <c r="AK67" s="79">
        <f t="shared" si="58"/>
        <v>0</v>
      </c>
      <c r="AL67" s="79">
        <f t="shared" si="59"/>
        <v>0</v>
      </c>
      <c r="AM67" s="85">
        <f t="shared" si="60"/>
        <v>0</v>
      </c>
      <c r="AN67" s="68"/>
      <c r="AO67" s="68"/>
    </row>
    <row r="68" spans="1:41" x14ac:dyDescent="0.25">
      <c r="A68" s="1" t="s">
        <v>117</v>
      </c>
      <c r="B68" t="s">
        <v>118</v>
      </c>
      <c r="C68" s="75">
        <f t="shared" si="41"/>
        <v>0</v>
      </c>
      <c r="D68" s="76">
        <f t="shared" si="42"/>
        <v>0</v>
      </c>
      <c r="E68" s="76">
        <f t="shared" si="43"/>
        <v>0</v>
      </c>
      <c r="F68" s="76">
        <f t="shared" si="44"/>
        <v>0</v>
      </c>
      <c r="G68" s="76">
        <f t="shared" si="45"/>
        <v>0</v>
      </c>
      <c r="H68" s="103">
        <f t="shared" si="46"/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90">
        <v>0</v>
      </c>
      <c r="U68" s="79"/>
      <c r="V68" s="78">
        <f t="shared" si="47"/>
        <v>0</v>
      </c>
      <c r="W68" s="79">
        <f t="shared" si="9"/>
        <v>0</v>
      </c>
      <c r="X68" s="79">
        <f t="shared" si="10"/>
        <v>0</v>
      </c>
      <c r="Y68" s="79">
        <f t="shared" si="11"/>
        <v>0</v>
      </c>
      <c r="Z68" s="79">
        <f t="shared" si="12"/>
        <v>0</v>
      </c>
      <c r="AA68" s="79">
        <f t="shared" si="48"/>
        <v>0</v>
      </c>
      <c r="AB68" s="105">
        <f t="shared" si="49"/>
        <v>0</v>
      </c>
      <c r="AC68" s="79">
        <f t="shared" si="50"/>
        <v>0</v>
      </c>
      <c r="AD68" s="79">
        <f t="shared" si="51"/>
        <v>0</v>
      </c>
      <c r="AE68" s="79">
        <f t="shared" si="52"/>
        <v>0</v>
      </c>
      <c r="AF68" s="79">
        <f t="shared" si="53"/>
        <v>0</v>
      </c>
      <c r="AG68" s="79">
        <f t="shared" si="54"/>
        <v>0</v>
      </c>
      <c r="AH68" s="79">
        <f t="shared" si="55"/>
        <v>0</v>
      </c>
      <c r="AI68" s="79">
        <f t="shared" si="56"/>
        <v>0</v>
      </c>
      <c r="AJ68" s="79">
        <f t="shared" si="57"/>
        <v>0</v>
      </c>
      <c r="AK68" s="79">
        <f t="shared" si="58"/>
        <v>0</v>
      </c>
      <c r="AL68" s="79">
        <f t="shared" si="59"/>
        <v>0</v>
      </c>
      <c r="AM68" s="85">
        <f t="shared" si="60"/>
        <v>0</v>
      </c>
      <c r="AN68" s="68"/>
      <c r="AO68" s="68"/>
    </row>
    <row r="69" spans="1:41" x14ac:dyDescent="0.25">
      <c r="A69" s="1" t="s">
        <v>119</v>
      </c>
      <c r="B69" t="s">
        <v>120</v>
      </c>
      <c r="C69" s="75">
        <f t="shared" si="41"/>
        <v>0</v>
      </c>
      <c r="D69" s="76">
        <f t="shared" si="42"/>
        <v>0</v>
      </c>
      <c r="E69" s="76">
        <f t="shared" si="43"/>
        <v>0</v>
      </c>
      <c r="F69" s="76">
        <f t="shared" si="44"/>
        <v>0</v>
      </c>
      <c r="G69" s="76">
        <f t="shared" si="45"/>
        <v>0</v>
      </c>
      <c r="H69" s="103">
        <f t="shared" si="46"/>
        <v>0</v>
      </c>
      <c r="I69" s="189">
        <v>0</v>
      </c>
      <c r="J69" s="189">
        <v>0</v>
      </c>
      <c r="K69" s="189">
        <v>0</v>
      </c>
      <c r="L69" s="189">
        <v>0</v>
      </c>
      <c r="M69" s="189">
        <v>0</v>
      </c>
      <c r="N69" s="189">
        <v>0</v>
      </c>
      <c r="O69" s="189">
        <v>0</v>
      </c>
      <c r="P69" s="189">
        <v>0</v>
      </c>
      <c r="Q69" s="189">
        <v>0</v>
      </c>
      <c r="R69" s="189">
        <v>0</v>
      </c>
      <c r="S69" s="189">
        <v>0</v>
      </c>
      <c r="T69" s="190">
        <v>0</v>
      </c>
      <c r="U69" s="79"/>
      <c r="V69" s="78">
        <f t="shared" si="47"/>
        <v>0</v>
      </c>
      <c r="W69" s="79">
        <f t="shared" si="9"/>
        <v>0</v>
      </c>
      <c r="X69" s="79">
        <f t="shared" si="10"/>
        <v>0</v>
      </c>
      <c r="Y69" s="79">
        <f t="shared" si="11"/>
        <v>0</v>
      </c>
      <c r="Z69" s="79">
        <f t="shared" si="12"/>
        <v>0</v>
      </c>
      <c r="AA69" s="79">
        <f t="shared" si="48"/>
        <v>0</v>
      </c>
      <c r="AB69" s="105">
        <f t="shared" si="49"/>
        <v>0</v>
      </c>
      <c r="AC69" s="79">
        <f t="shared" si="50"/>
        <v>0</v>
      </c>
      <c r="AD69" s="79">
        <f t="shared" si="51"/>
        <v>0</v>
      </c>
      <c r="AE69" s="79">
        <f t="shared" si="52"/>
        <v>0</v>
      </c>
      <c r="AF69" s="79">
        <f t="shared" si="53"/>
        <v>0</v>
      </c>
      <c r="AG69" s="79">
        <f t="shared" si="54"/>
        <v>0</v>
      </c>
      <c r="AH69" s="79">
        <f t="shared" si="55"/>
        <v>0</v>
      </c>
      <c r="AI69" s="79">
        <f t="shared" si="56"/>
        <v>0</v>
      </c>
      <c r="AJ69" s="79">
        <f t="shared" si="57"/>
        <v>0</v>
      </c>
      <c r="AK69" s="79">
        <f t="shared" si="58"/>
        <v>0</v>
      </c>
      <c r="AL69" s="79">
        <f t="shared" si="59"/>
        <v>0</v>
      </c>
      <c r="AM69" s="85">
        <f t="shared" si="60"/>
        <v>0</v>
      </c>
      <c r="AN69" s="68"/>
      <c r="AO69" s="68"/>
    </row>
    <row r="70" spans="1:41" x14ac:dyDescent="0.25">
      <c r="A70" s="1" t="s">
        <v>121</v>
      </c>
      <c r="B70" t="s">
        <v>122</v>
      </c>
      <c r="C70" s="75">
        <f t="shared" si="41"/>
        <v>0</v>
      </c>
      <c r="D70" s="76">
        <f t="shared" si="42"/>
        <v>0</v>
      </c>
      <c r="E70" s="76">
        <f t="shared" si="43"/>
        <v>0</v>
      </c>
      <c r="F70" s="76">
        <f t="shared" si="44"/>
        <v>0</v>
      </c>
      <c r="G70" s="76">
        <f t="shared" si="45"/>
        <v>0</v>
      </c>
      <c r="H70" s="103">
        <f t="shared" si="46"/>
        <v>0</v>
      </c>
      <c r="I70" s="189">
        <v>0</v>
      </c>
      <c r="J70" s="189">
        <v>0</v>
      </c>
      <c r="K70" s="189">
        <v>0</v>
      </c>
      <c r="L70" s="189">
        <v>0</v>
      </c>
      <c r="M70" s="189">
        <v>0</v>
      </c>
      <c r="N70" s="189">
        <v>0</v>
      </c>
      <c r="O70" s="189">
        <v>0</v>
      </c>
      <c r="P70" s="189">
        <v>0</v>
      </c>
      <c r="Q70" s="189">
        <v>0</v>
      </c>
      <c r="R70" s="189">
        <v>0</v>
      </c>
      <c r="S70" s="189">
        <v>0</v>
      </c>
      <c r="T70" s="190">
        <v>0</v>
      </c>
      <c r="U70" s="79"/>
      <c r="V70" s="78">
        <f t="shared" si="47"/>
        <v>0</v>
      </c>
      <c r="W70" s="79">
        <f t="shared" si="9"/>
        <v>0</v>
      </c>
      <c r="X70" s="79">
        <f t="shared" si="10"/>
        <v>0</v>
      </c>
      <c r="Y70" s="79">
        <f t="shared" si="11"/>
        <v>0</v>
      </c>
      <c r="Z70" s="79">
        <f t="shared" si="12"/>
        <v>0</v>
      </c>
      <c r="AA70" s="79">
        <f t="shared" si="48"/>
        <v>0</v>
      </c>
      <c r="AB70" s="105">
        <f t="shared" si="49"/>
        <v>0</v>
      </c>
      <c r="AC70" s="79">
        <f t="shared" si="50"/>
        <v>0</v>
      </c>
      <c r="AD70" s="79">
        <f t="shared" si="51"/>
        <v>0</v>
      </c>
      <c r="AE70" s="79">
        <f t="shared" si="52"/>
        <v>0</v>
      </c>
      <c r="AF70" s="79">
        <f t="shared" si="53"/>
        <v>0</v>
      </c>
      <c r="AG70" s="79">
        <f t="shared" si="54"/>
        <v>0</v>
      </c>
      <c r="AH70" s="79">
        <f t="shared" si="55"/>
        <v>0</v>
      </c>
      <c r="AI70" s="79">
        <f t="shared" si="56"/>
        <v>0</v>
      </c>
      <c r="AJ70" s="79">
        <f t="shared" si="57"/>
        <v>0</v>
      </c>
      <c r="AK70" s="79">
        <f t="shared" si="58"/>
        <v>0</v>
      </c>
      <c r="AL70" s="79">
        <f t="shared" si="59"/>
        <v>0</v>
      </c>
      <c r="AM70" s="85">
        <f t="shared" si="60"/>
        <v>0</v>
      </c>
      <c r="AN70" s="68"/>
      <c r="AO70" s="68"/>
    </row>
    <row r="71" spans="1:41" x14ac:dyDescent="0.25">
      <c r="A71" s="1" t="s">
        <v>123</v>
      </c>
      <c r="B71" t="s">
        <v>124</v>
      </c>
      <c r="C71" s="75">
        <f t="shared" si="41"/>
        <v>478037.13833332009</v>
      </c>
      <c r="D71" s="76">
        <f t="shared" si="42"/>
        <v>459002.92666663369</v>
      </c>
      <c r="E71" s="76">
        <f t="shared" si="43"/>
        <v>496176.44333331333</v>
      </c>
      <c r="F71" s="76">
        <f t="shared" si="44"/>
        <v>445529.51</v>
      </c>
      <c r="G71" s="76">
        <f t="shared" si="45"/>
        <v>511439.67333333334</v>
      </c>
      <c r="H71" s="103">
        <f t="shared" si="46"/>
        <v>8.0987537348924485E-2</v>
      </c>
      <c r="I71" s="189">
        <v>444743.48999997199</v>
      </c>
      <c r="J71" s="189">
        <v>498486.80999995506</v>
      </c>
      <c r="K71" s="189">
        <v>433778.47999997402</v>
      </c>
      <c r="L71" s="189">
        <v>571055.88999998593</v>
      </c>
      <c r="M71" s="189">
        <v>468601.29999997298</v>
      </c>
      <c r="N71" s="189">
        <v>448872.13999998098</v>
      </c>
      <c r="O71" s="189">
        <v>359924.83</v>
      </c>
      <c r="P71" s="189">
        <v>461695.94999999995</v>
      </c>
      <c r="Q71" s="189">
        <v>514967.75</v>
      </c>
      <c r="R71" s="189">
        <v>513019.05</v>
      </c>
      <c r="S71" s="189">
        <v>554310.22</v>
      </c>
      <c r="T71" s="190">
        <v>466989.75</v>
      </c>
      <c r="U71" s="79"/>
      <c r="V71" s="78">
        <f t="shared" si="47"/>
        <v>1.1348327537615797</v>
      </c>
      <c r="W71" s="79">
        <f t="shared" si="9"/>
        <v>1.0040166095515137</v>
      </c>
      <c r="X71" s="79">
        <f t="shared" si="10"/>
        <v>1.1234548215526543</v>
      </c>
      <c r="Y71" s="79">
        <f t="shared" si="11"/>
        <v>1.0448824321281824</v>
      </c>
      <c r="Z71" s="79">
        <f t="shared" si="12"/>
        <v>1.2159359254169697</v>
      </c>
      <c r="AA71" s="79">
        <f t="shared" si="48"/>
        <v>0.16370597114968341</v>
      </c>
      <c r="AB71" s="105">
        <f t="shared" si="49"/>
        <v>1.0387053069917673</v>
      </c>
      <c r="AC71" s="79">
        <f t="shared" si="50"/>
        <v>1.1682043392263519</v>
      </c>
      <c r="AD71" s="79">
        <f t="shared" si="51"/>
        <v>1.0223559662779589</v>
      </c>
      <c r="AE71" s="79">
        <f t="shared" si="52"/>
        <v>1.3509624724688161</v>
      </c>
      <c r="AF71" s="79">
        <f t="shared" si="53"/>
        <v>1.1133925113512333</v>
      </c>
      <c r="AG71" s="79">
        <f t="shared" si="54"/>
        <v>1.0731841286083388</v>
      </c>
      <c r="AH71" s="79">
        <f t="shared" si="55"/>
        <v>0.85446558633329217</v>
      </c>
      <c r="AI71" s="79">
        <f t="shared" si="56"/>
        <v>1.0972904981462115</v>
      </c>
      <c r="AJ71" s="79">
        <f t="shared" si="57"/>
        <v>1.2305054229261101</v>
      </c>
      <c r="AK71" s="79">
        <f t="shared" si="58"/>
        <v>1.2194502218936669</v>
      </c>
      <c r="AL71" s="79">
        <f t="shared" si="59"/>
        <v>1.325666515998345</v>
      </c>
      <c r="AM71" s="85">
        <f t="shared" si="60"/>
        <v>1.1265224670177376</v>
      </c>
      <c r="AN71" s="68"/>
      <c r="AO71" s="68"/>
    </row>
    <row r="72" spans="1:41" x14ac:dyDescent="0.25">
      <c r="A72" s="1" t="s">
        <v>125</v>
      </c>
      <c r="B72" t="s">
        <v>126</v>
      </c>
      <c r="C72" s="75">
        <f t="shared" si="41"/>
        <v>142983.58333333276</v>
      </c>
      <c r="D72" s="76">
        <f t="shared" si="42"/>
        <v>146304.34333333132</v>
      </c>
      <c r="E72" s="76">
        <f t="shared" si="43"/>
        <v>127802.513333333</v>
      </c>
      <c r="F72" s="76">
        <f t="shared" si="44"/>
        <v>140186.35666666666</v>
      </c>
      <c r="G72" s="76">
        <f t="shared" si="45"/>
        <v>157641.12</v>
      </c>
      <c r="H72" s="103">
        <f t="shared" si="46"/>
        <v>-0.12646124905427325</v>
      </c>
      <c r="I72" s="189">
        <v>162496.02999999799</v>
      </c>
      <c r="J72" s="189">
        <v>160973.82999999699</v>
      </c>
      <c r="K72" s="189">
        <v>115443.16999999899</v>
      </c>
      <c r="L72" s="189">
        <v>149458.62999999899</v>
      </c>
      <c r="M72" s="189">
        <v>107517.02</v>
      </c>
      <c r="N72" s="189">
        <v>126431.89</v>
      </c>
      <c r="O72" s="189">
        <v>113593.8</v>
      </c>
      <c r="P72" s="189">
        <v>141849.01999999999</v>
      </c>
      <c r="Q72" s="189">
        <v>165116.25</v>
      </c>
      <c r="R72" s="189">
        <v>138754</v>
      </c>
      <c r="S72" s="189">
        <v>179405</v>
      </c>
      <c r="T72" s="190">
        <v>154764.35999999999</v>
      </c>
      <c r="U72" s="79"/>
      <c r="V72" s="78">
        <f t="shared" si="47"/>
        <v>0.3394348275587824</v>
      </c>
      <c r="W72" s="79">
        <f t="shared" si="9"/>
        <v>0.32002408312066638</v>
      </c>
      <c r="X72" s="79">
        <f t="shared" si="10"/>
        <v>0.28937357212347192</v>
      </c>
      <c r="Y72" s="79">
        <f t="shared" si="11"/>
        <v>0.32877342132747955</v>
      </c>
      <c r="Z72" s="79">
        <f t="shared" si="12"/>
        <v>0.37478809549848552</v>
      </c>
      <c r="AA72" s="79">
        <f t="shared" si="48"/>
        <v>0.13995861948089891</v>
      </c>
      <c r="AB72" s="105">
        <f t="shared" si="49"/>
        <v>0.37951199403975977</v>
      </c>
      <c r="AC72" s="79">
        <f t="shared" si="50"/>
        <v>0.37724233206471108</v>
      </c>
      <c r="AD72" s="79">
        <f t="shared" si="51"/>
        <v>0.27208360731852516</v>
      </c>
      <c r="AE72" s="79">
        <f t="shared" si="52"/>
        <v>0.3535783517032029</v>
      </c>
      <c r="AF72" s="79">
        <f t="shared" si="53"/>
        <v>0.25545948103602717</v>
      </c>
      <c r="AG72" s="79">
        <f t="shared" si="54"/>
        <v>0.30227916951575806</v>
      </c>
      <c r="AH72" s="79">
        <f t="shared" si="55"/>
        <v>0.26967295621373699</v>
      </c>
      <c r="AI72" s="79">
        <f t="shared" si="56"/>
        <v>0.33712572487879072</v>
      </c>
      <c r="AJ72" s="79">
        <f t="shared" si="57"/>
        <v>0.39454206799983754</v>
      </c>
      <c r="AK72" s="79">
        <f t="shared" si="58"/>
        <v>0.32981932364623467</v>
      </c>
      <c r="AL72" s="79">
        <f t="shared" si="59"/>
        <v>0.42905794034012773</v>
      </c>
      <c r="AM72" s="85">
        <f t="shared" si="60"/>
        <v>0.37333909070514132</v>
      </c>
      <c r="AN72" s="68"/>
      <c r="AO72" s="68"/>
    </row>
    <row r="73" spans="1:41" x14ac:dyDescent="0.25">
      <c r="A73" s="1" t="s">
        <v>127</v>
      </c>
      <c r="B73" t="s">
        <v>128</v>
      </c>
      <c r="C73" s="75">
        <f t="shared" si="41"/>
        <v>4284982.2800002359</v>
      </c>
      <c r="D73" s="76">
        <f t="shared" si="42"/>
        <v>4252389.8266670937</v>
      </c>
      <c r="E73" s="76">
        <f t="shared" si="43"/>
        <v>4342126.6733338507</v>
      </c>
      <c r="F73" s="76">
        <f t="shared" si="44"/>
        <v>4242956.4399999995</v>
      </c>
      <c r="G73" s="76">
        <f t="shared" si="45"/>
        <v>4302456.18</v>
      </c>
      <c r="H73" s="103">
        <f t="shared" si="46"/>
        <v>2.1102685860080305E-2</v>
      </c>
      <c r="I73" s="189">
        <v>4371051.2200004198</v>
      </c>
      <c r="J73" s="189">
        <v>4292697.6700004507</v>
      </c>
      <c r="K73" s="189">
        <v>4093420.5900004101</v>
      </c>
      <c r="L73" s="189">
        <v>4637276.9100006204</v>
      </c>
      <c r="M73" s="189">
        <v>4042541.3000004101</v>
      </c>
      <c r="N73" s="189">
        <v>4346561.8100005202</v>
      </c>
      <c r="O73" s="189">
        <v>3724460.32</v>
      </c>
      <c r="P73" s="189">
        <v>4784004.4899999993</v>
      </c>
      <c r="Q73" s="189">
        <v>4220404.51</v>
      </c>
      <c r="R73" s="189">
        <v>4248269.93</v>
      </c>
      <c r="S73" s="189">
        <v>4828005.75</v>
      </c>
      <c r="T73" s="190">
        <v>3831092.86</v>
      </c>
      <c r="U73" s="79"/>
      <c r="V73" s="78">
        <f t="shared" si="47"/>
        <v>10.172302213979046</v>
      </c>
      <c r="W73" s="79">
        <f t="shared" si="9"/>
        <v>9.3016182865485089</v>
      </c>
      <c r="X73" s="79">
        <f t="shared" si="10"/>
        <v>9.8315492653735568</v>
      </c>
      <c r="Y73" s="79">
        <f t="shared" si="11"/>
        <v>9.9508350062852955</v>
      </c>
      <c r="Z73" s="79">
        <f t="shared" si="12"/>
        <v>10.228989477287964</v>
      </c>
      <c r="AA73" s="79">
        <f t="shared" si="48"/>
        <v>2.7952877404456667E-2</v>
      </c>
      <c r="AB73" s="105">
        <f t="shared" si="49"/>
        <v>10.208657802607883</v>
      </c>
      <c r="AC73" s="79">
        <f t="shared" si="50"/>
        <v>10.059941295300931</v>
      </c>
      <c r="AD73" s="79">
        <f t="shared" si="51"/>
        <v>9.6476269700428947</v>
      </c>
      <c r="AE73" s="79">
        <f t="shared" si="52"/>
        <v>10.970532288629654</v>
      </c>
      <c r="AF73" s="79">
        <f t="shared" si="53"/>
        <v>9.6050420906830496</v>
      </c>
      <c r="AG73" s="79">
        <f t="shared" si="54"/>
        <v>10.391959609050117</v>
      </c>
      <c r="AH73" s="79">
        <f t="shared" si="55"/>
        <v>8.8419106042333357</v>
      </c>
      <c r="AI73" s="79">
        <f t="shared" si="56"/>
        <v>11.369912753113413</v>
      </c>
      <c r="AJ73" s="79">
        <f t="shared" si="57"/>
        <v>10.084574493250912</v>
      </c>
      <c r="AK73" s="79">
        <f t="shared" si="58"/>
        <v>10.098170250798079</v>
      </c>
      <c r="AL73" s="79">
        <f t="shared" si="59"/>
        <v>11.546468621528351</v>
      </c>
      <c r="AM73" s="85">
        <f t="shared" si="60"/>
        <v>9.2417706813077594</v>
      </c>
      <c r="AN73" s="68"/>
      <c r="AO73" s="68"/>
    </row>
    <row r="74" spans="1:41" x14ac:dyDescent="0.25">
      <c r="A74" s="1" t="s">
        <v>129</v>
      </c>
      <c r="B74" t="s">
        <v>130</v>
      </c>
      <c r="C74" s="75">
        <f t="shared" si="41"/>
        <v>0</v>
      </c>
      <c r="D74" s="76">
        <f t="shared" si="42"/>
        <v>0</v>
      </c>
      <c r="E74" s="76">
        <f t="shared" si="43"/>
        <v>0</v>
      </c>
      <c r="F74" s="76">
        <f t="shared" si="44"/>
        <v>0</v>
      </c>
      <c r="G74" s="76">
        <f t="shared" si="45"/>
        <v>0</v>
      </c>
      <c r="H74" s="103">
        <f t="shared" si="46"/>
        <v>0</v>
      </c>
      <c r="I74" s="189">
        <v>0</v>
      </c>
      <c r="J74" s="189">
        <v>0</v>
      </c>
      <c r="K74" s="189">
        <v>0</v>
      </c>
      <c r="L74" s="189">
        <v>0</v>
      </c>
      <c r="M74" s="189">
        <v>0</v>
      </c>
      <c r="N74" s="189">
        <v>0</v>
      </c>
      <c r="O74" s="189">
        <v>0</v>
      </c>
      <c r="P74" s="189">
        <v>0</v>
      </c>
      <c r="Q74" s="189">
        <v>0</v>
      </c>
      <c r="R74" s="189">
        <v>0</v>
      </c>
      <c r="S74" s="189">
        <v>0</v>
      </c>
      <c r="T74" s="190">
        <v>0</v>
      </c>
      <c r="U74" s="79"/>
      <c r="V74" s="78">
        <f t="shared" si="47"/>
        <v>0</v>
      </c>
      <c r="W74" s="79">
        <f t="shared" si="9"/>
        <v>0</v>
      </c>
      <c r="X74" s="79">
        <f t="shared" si="10"/>
        <v>0</v>
      </c>
      <c r="Y74" s="79">
        <f t="shared" si="11"/>
        <v>0</v>
      </c>
      <c r="Z74" s="79">
        <f t="shared" si="12"/>
        <v>0</v>
      </c>
      <c r="AA74" s="79">
        <f t="shared" si="48"/>
        <v>0</v>
      </c>
      <c r="AB74" s="105">
        <f t="shared" si="49"/>
        <v>0</v>
      </c>
      <c r="AC74" s="79">
        <f t="shared" si="50"/>
        <v>0</v>
      </c>
      <c r="AD74" s="79">
        <f t="shared" si="51"/>
        <v>0</v>
      </c>
      <c r="AE74" s="79">
        <f t="shared" si="52"/>
        <v>0</v>
      </c>
      <c r="AF74" s="79">
        <f t="shared" si="53"/>
        <v>0</v>
      </c>
      <c r="AG74" s="79">
        <f t="shared" si="54"/>
        <v>0</v>
      </c>
      <c r="AH74" s="79">
        <f t="shared" si="55"/>
        <v>0</v>
      </c>
      <c r="AI74" s="79">
        <f t="shared" si="56"/>
        <v>0</v>
      </c>
      <c r="AJ74" s="79">
        <f t="shared" si="57"/>
        <v>0</v>
      </c>
      <c r="AK74" s="79">
        <f t="shared" si="58"/>
        <v>0</v>
      </c>
      <c r="AL74" s="79">
        <f t="shared" si="59"/>
        <v>0</v>
      </c>
      <c r="AM74" s="85">
        <f t="shared" si="60"/>
        <v>0</v>
      </c>
      <c r="AN74" s="68"/>
      <c r="AO74" s="68"/>
    </row>
    <row r="75" spans="1:41" x14ac:dyDescent="0.25">
      <c r="A75" s="1" t="s">
        <v>131</v>
      </c>
      <c r="B75" t="s">
        <v>132</v>
      </c>
      <c r="C75" s="75">
        <f t="shared" si="41"/>
        <v>307307.90250000055</v>
      </c>
      <c r="D75" s="76">
        <f t="shared" si="42"/>
        <v>309534.84000000061</v>
      </c>
      <c r="E75" s="76">
        <f t="shared" si="43"/>
        <v>326462.636666668</v>
      </c>
      <c r="F75" s="76">
        <f t="shared" si="44"/>
        <v>284781.63333333336</v>
      </c>
      <c r="G75" s="76">
        <f t="shared" si="45"/>
        <v>308452.5</v>
      </c>
      <c r="H75" s="103">
        <f t="shared" si="46"/>
        <v>5.468785570847972E-2</v>
      </c>
      <c r="I75" s="189">
        <v>303894.05000000098</v>
      </c>
      <c r="J75" s="189">
        <v>351217.58000000101</v>
      </c>
      <c r="K75" s="189">
        <v>273492.88999999996</v>
      </c>
      <c r="L75" s="189">
        <v>384651.26000000199</v>
      </c>
      <c r="M75" s="189">
        <v>271235</v>
      </c>
      <c r="N75" s="189">
        <v>323501.650000002</v>
      </c>
      <c r="O75" s="189">
        <v>312486.90000000002</v>
      </c>
      <c r="P75" s="189">
        <v>268034.64</v>
      </c>
      <c r="Q75" s="189">
        <v>273823.35999999999</v>
      </c>
      <c r="R75" s="189">
        <v>275313.14</v>
      </c>
      <c r="S75" s="189">
        <v>353129.12</v>
      </c>
      <c r="T75" s="190">
        <v>296915.24</v>
      </c>
      <c r="U75" s="79"/>
      <c r="V75" s="78">
        <f t="shared" si="47"/>
        <v>0.72953133821917238</v>
      </c>
      <c r="W75" s="79">
        <f t="shared" si="9"/>
        <v>0.67707219832300536</v>
      </c>
      <c r="X75" s="79">
        <f t="shared" si="10"/>
        <v>0.73918467542720556</v>
      </c>
      <c r="Y75" s="79">
        <f t="shared" si="11"/>
        <v>0.66788690532030004</v>
      </c>
      <c r="Z75" s="79">
        <f t="shared" si="12"/>
        <v>0.73333864303137797</v>
      </c>
      <c r="AA75" s="79">
        <f t="shared" si="48"/>
        <v>9.799823471563511E-2</v>
      </c>
      <c r="AB75" s="105">
        <f t="shared" si="49"/>
        <v>0.70974925905771524</v>
      </c>
      <c r="AC75" s="79">
        <f t="shared" si="50"/>
        <v>0.82307875100770778</v>
      </c>
      <c r="AD75" s="79">
        <f t="shared" si="51"/>
        <v>0.64458496840626633</v>
      </c>
      <c r="AE75" s="79">
        <f t="shared" si="52"/>
        <v>0.90997996229031253</v>
      </c>
      <c r="AF75" s="79">
        <f t="shared" si="53"/>
        <v>0.64445194201631351</v>
      </c>
      <c r="AG75" s="79">
        <f t="shared" si="54"/>
        <v>0.77344260296178469</v>
      </c>
      <c r="AH75" s="79">
        <f t="shared" si="55"/>
        <v>0.7418474080545453</v>
      </c>
      <c r="AI75" s="79">
        <f t="shared" si="56"/>
        <v>0.63702500237665183</v>
      </c>
      <c r="AJ75" s="79">
        <f t="shared" si="57"/>
        <v>0.65429559308102003</v>
      </c>
      <c r="AK75" s="79">
        <f t="shared" si="58"/>
        <v>0.65442144821569925</v>
      </c>
      <c r="AL75" s="79">
        <f t="shared" si="59"/>
        <v>0.84452971155386869</v>
      </c>
      <c r="AM75" s="85">
        <f t="shared" si="60"/>
        <v>0.71625060006127261</v>
      </c>
      <c r="AN75" s="68"/>
      <c r="AO75" s="68"/>
    </row>
    <row r="76" spans="1:41" x14ac:dyDescent="0.25">
      <c r="A76" s="1" t="s">
        <v>133</v>
      </c>
      <c r="B76" t="s">
        <v>134</v>
      </c>
      <c r="C76" s="75">
        <f t="shared" si="41"/>
        <v>383233.21666666493</v>
      </c>
      <c r="D76" s="76">
        <f t="shared" si="42"/>
        <v>341902.9233333313</v>
      </c>
      <c r="E76" s="76">
        <f t="shared" si="43"/>
        <v>387509.55666666199</v>
      </c>
      <c r="F76" s="76">
        <f t="shared" si="44"/>
        <v>439910.89333333331</v>
      </c>
      <c r="G76" s="76">
        <f t="shared" si="45"/>
        <v>363609.49333333335</v>
      </c>
      <c r="H76" s="103">
        <f t="shared" si="46"/>
        <v>0.13339059195135172</v>
      </c>
      <c r="I76" s="189">
        <v>295723.16999999899</v>
      </c>
      <c r="J76" s="189">
        <v>398286.43999999599</v>
      </c>
      <c r="K76" s="189">
        <v>331699.15999999898</v>
      </c>
      <c r="L76" s="189">
        <v>399250.58999999601</v>
      </c>
      <c r="M76" s="189">
        <v>351779.71999999601</v>
      </c>
      <c r="N76" s="189">
        <v>411498.35999999399</v>
      </c>
      <c r="O76" s="189">
        <v>441969.25</v>
      </c>
      <c r="P76" s="189">
        <v>439125.97</v>
      </c>
      <c r="Q76" s="189">
        <v>438637.46</v>
      </c>
      <c r="R76" s="189">
        <v>451214.98</v>
      </c>
      <c r="S76" s="189">
        <v>375931.44</v>
      </c>
      <c r="T76" s="190">
        <v>263682.06</v>
      </c>
      <c r="U76" s="79"/>
      <c r="V76" s="78">
        <f t="shared" si="47"/>
        <v>0.90977368017690208</v>
      </c>
      <c r="W76" s="79">
        <f t="shared" si="9"/>
        <v>0.7478736930368165</v>
      </c>
      <c r="X76" s="79">
        <f t="shared" si="10"/>
        <v>0.87740860269426557</v>
      </c>
      <c r="Y76" s="79">
        <f t="shared" si="11"/>
        <v>1.0317053165475274</v>
      </c>
      <c r="Z76" s="79">
        <f t="shared" si="12"/>
        <v>0.86447311153060369</v>
      </c>
      <c r="AA76" s="79">
        <f t="shared" si="48"/>
        <v>-0.16209299529108306</v>
      </c>
      <c r="AB76" s="105">
        <f t="shared" si="49"/>
        <v>0.69066604230552509</v>
      </c>
      <c r="AC76" s="79">
        <f t="shared" si="50"/>
        <v>0.93338467162863004</v>
      </c>
      <c r="AD76" s="79">
        <f t="shared" si="51"/>
        <v>0.78176910766851915</v>
      </c>
      <c r="AE76" s="79">
        <f t="shared" si="52"/>
        <v>0.94451799490421406</v>
      </c>
      <c r="AF76" s="79">
        <f t="shared" si="53"/>
        <v>0.83582547870279444</v>
      </c>
      <c r="AG76" s="79">
        <f t="shared" si="54"/>
        <v>0.98382917884004284</v>
      </c>
      <c r="AH76" s="79">
        <f t="shared" si="55"/>
        <v>1.0492399603065323</v>
      </c>
      <c r="AI76" s="79">
        <f t="shared" si="56"/>
        <v>1.0436495151630383</v>
      </c>
      <c r="AJ76" s="79">
        <f t="shared" si="57"/>
        <v>1.0481156795324265</v>
      </c>
      <c r="AK76" s="79">
        <f t="shared" si="58"/>
        <v>1.0725414728414988</v>
      </c>
      <c r="AL76" s="79">
        <f t="shared" si="59"/>
        <v>0.89906284303948225</v>
      </c>
      <c r="AM76" s="85">
        <f t="shared" si="60"/>
        <v>0.63608197982829195</v>
      </c>
      <c r="AN76" s="68"/>
      <c r="AO76" s="68"/>
    </row>
    <row r="77" spans="1:41" x14ac:dyDescent="0.25">
      <c r="A77" s="1" t="s">
        <v>135</v>
      </c>
      <c r="B77" t="s">
        <v>136</v>
      </c>
      <c r="C77" s="75">
        <f t="shared" si="41"/>
        <v>0</v>
      </c>
      <c r="D77" s="76">
        <f t="shared" si="42"/>
        <v>0</v>
      </c>
      <c r="E77" s="76">
        <f t="shared" si="43"/>
        <v>0</v>
      </c>
      <c r="F77" s="76">
        <f t="shared" si="44"/>
        <v>0</v>
      </c>
      <c r="G77" s="76">
        <f t="shared" si="45"/>
        <v>0</v>
      </c>
      <c r="H77" s="103">
        <f t="shared" si="46"/>
        <v>0</v>
      </c>
      <c r="I77" s="189">
        <v>0</v>
      </c>
      <c r="J77" s="189">
        <v>0</v>
      </c>
      <c r="K77" s="189">
        <v>0</v>
      </c>
      <c r="L77" s="189">
        <v>0</v>
      </c>
      <c r="M77" s="189">
        <v>0</v>
      </c>
      <c r="N77" s="189">
        <v>0</v>
      </c>
      <c r="O77" s="189">
        <v>0</v>
      </c>
      <c r="P77" s="189">
        <v>0</v>
      </c>
      <c r="Q77" s="189">
        <v>0</v>
      </c>
      <c r="R77" s="189">
        <v>0</v>
      </c>
      <c r="S77" s="189">
        <v>0</v>
      </c>
      <c r="T77" s="190">
        <v>0</v>
      </c>
      <c r="U77" s="79"/>
      <c r="V77" s="78">
        <f t="shared" si="47"/>
        <v>0</v>
      </c>
      <c r="W77" s="79">
        <f t="shared" si="9"/>
        <v>0</v>
      </c>
      <c r="X77" s="79">
        <f t="shared" si="10"/>
        <v>0</v>
      </c>
      <c r="Y77" s="79">
        <f t="shared" si="11"/>
        <v>0</v>
      </c>
      <c r="Z77" s="79">
        <f t="shared" si="12"/>
        <v>0</v>
      </c>
      <c r="AA77" s="79">
        <f t="shared" si="48"/>
        <v>0</v>
      </c>
      <c r="AB77" s="105">
        <f t="shared" si="49"/>
        <v>0</v>
      </c>
      <c r="AC77" s="79">
        <f t="shared" si="50"/>
        <v>0</v>
      </c>
      <c r="AD77" s="79">
        <f t="shared" si="51"/>
        <v>0</v>
      </c>
      <c r="AE77" s="79">
        <f t="shared" si="52"/>
        <v>0</v>
      </c>
      <c r="AF77" s="79">
        <f t="shared" si="53"/>
        <v>0</v>
      </c>
      <c r="AG77" s="79">
        <f t="shared" si="54"/>
        <v>0</v>
      </c>
      <c r="AH77" s="79">
        <f t="shared" si="55"/>
        <v>0</v>
      </c>
      <c r="AI77" s="79">
        <f t="shared" si="56"/>
        <v>0</v>
      </c>
      <c r="AJ77" s="79">
        <f t="shared" si="57"/>
        <v>0</v>
      </c>
      <c r="AK77" s="79">
        <f t="shared" si="58"/>
        <v>0</v>
      </c>
      <c r="AL77" s="79">
        <f t="shared" si="59"/>
        <v>0</v>
      </c>
      <c r="AM77" s="85">
        <f t="shared" si="60"/>
        <v>0</v>
      </c>
      <c r="AN77" s="68"/>
      <c r="AO77" s="68"/>
    </row>
    <row r="78" spans="1:41" x14ac:dyDescent="0.25">
      <c r="A78" s="1" t="s">
        <v>137</v>
      </c>
      <c r="B78" t="s">
        <v>138</v>
      </c>
      <c r="C78" s="75">
        <f t="shared" si="41"/>
        <v>0</v>
      </c>
      <c r="D78" s="76">
        <f t="shared" si="42"/>
        <v>0</v>
      </c>
      <c r="E78" s="76">
        <f t="shared" si="43"/>
        <v>0</v>
      </c>
      <c r="F78" s="76">
        <f t="shared" si="44"/>
        <v>0</v>
      </c>
      <c r="G78" s="76">
        <f t="shared" si="45"/>
        <v>0</v>
      </c>
      <c r="H78" s="103">
        <f t="shared" si="46"/>
        <v>0</v>
      </c>
      <c r="I78" s="189">
        <v>0</v>
      </c>
      <c r="J78" s="189">
        <v>0</v>
      </c>
      <c r="K78" s="189">
        <v>0</v>
      </c>
      <c r="L78" s="189">
        <v>0</v>
      </c>
      <c r="M78" s="189">
        <v>0</v>
      </c>
      <c r="N78" s="189">
        <v>0</v>
      </c>
      <c r="O78" s="189">
        <v>0</v>
      </c>
      <c r="P78" s="189">
        <v>0</v>
      </c>
      <c r="Q78" s="189">
        <v>0</v>
      </c>
      <c r="R78" s="189">
        <v>0</v>
      </c>
      <c r="S78" s="189">
        <v>0</v>
      </c>
      <c r="T78" s="190">
        <v>0</v>
      </c>
      <c r="U78" s="79"/>
      <c r="V78" s="78">
        <f t="shared" si="47"/>
        <v>0</v>
      </c>
      <c r="W78" s="79">
        <f t="shared" si="9"/>
        <v>0</v>
      </c>
      <c r="X78" s="79">
        <f t="shared" si="10"/>
        <v>0</v>
      </c>
      <c r="Y78" s="79">
        <f t="shared" si="11"/>
        <v>0</v>
      </c>
      <c r="Z78" s="79">
        <f t="shared" si="12"/>
        <v>0</v>
      </c>
      <c r="AA78" s="79">
        <f t="shared" si="48"/>
        <v>0</v>
      </c>
      <c r="AB78" s="105">
        <f t="shared" si="49"/>
        <v>0</v>
      </c>
      <c r="AC78" s="79">
        <f t="shared" si="50"/>
        <v>0</v>
      </c>
      <c r="AD78" s="79">
        <f t="shared" si="51"/>
        <v>0</v>
      </c>
      <c r="AE78" s="79">
        <f t="shared" si="52"/>
        <v>0</v>
      </c>
      <c r="AF78" s="79">
        <f t="shared" si="53"/>
        <v>0</v>
      </c>
      <c r="AG78" s="79">
        <f t="shared" si="54"/>
        <v>0</v>
      </c>
      <c r="AH78" s="79">
        <f t="shared" si="55"/>
        <v>0</v>
      </c>
      <c r="AI78" s="79">
        <f t="shared" si="56"/>
        <v>0</v>
      </c>
      <c r="AJ78" s="79">
        <f t="shared" si="57"/>
        <v>0</v>
      </c>
      <c r="AK78" s="79">
        <f t="shared" si="58"/>
        <v>0</v>
      </c>
      <c r="AL78" s="79">
        <f t="shared" si="59"/>
        <v>0</v>
      </c>
      <c r="AM78" s="85">
        <f t="shared" si="60"/>
        <v>0</v>
      </c>
      <c r="AN78" s="68"/>
      <c r="AO78" s="68"/>
    </row>
    <row r="79" spans="1:41" x14ac:dyDescent="0.25">
      <c r="A79" s="1" t="s">
        <v>139</v>
      </c>
      <c r="B79" t="s">
        <v>140</v>
      </c>
      <c r="C79" s="75">
        <f t="shared" si="41"/>
        <v>91994959.927501023</v>
      </c>
      <c r="D79" s="76">
        <f t="shared" si="42"/>
        <v>92924336.433335736</v>
      </c>
      <c r="E79" s="76">
        <f t="shared" si="43"/>
        <v>90615829.106668338</v>
      </c>
      <c r="F79" s="76">
        <f t="shared" si="44"/>
        <v>89888423.343333319</v>
      </c>
      <c r="G79" s="76">
        <f t="shared" si="45"/>
        <v>94551250.826666668</v>
      </c>
      <c r="H79" s="103">
        <f t="shared" si="46"/>
        <v>-2.4842871257127887E-2</v>
      </c>
      <c r="I79" s="189">
        <v>95684734.360001951</v>
      </c>
      <c r="J79" s="189">
        <v>93328004.380002558</v>
      </c>
      <c r="K79" s="189">
        <v>89760270.560002685</v>
      </c>
      <c r="L79" s="189">
        <v>96876017.800002173</v>
      </c>
      <c r="M79" s="189">
        <v>85098045.799999982</v>
      </c>
      <c r="N79" s="189">
        <v>89873423.72000283</v>
      </c>
      <c r="O79" s="189">
        <v>90598406.980000004</v>
      </c>
      <c r="P79" s="189">
        <v>84414016.129999995</v>
      </c>
      <c r="Q79" s="189">
        <v>94652846.919999987</v>
      </c>
      <c r="R79" s="189">
        <v>95866668.350000009</v>
      </c>
      <c r="S79" s="189">
        <v>93789735.909999996</v>
      </c>
      <c r="T79" s="190">
        <v>93997348.219999999</v>
      </c>
      <c r="U79" s="79"/>
      <c r="V79" s="78">
        <f t="shared" si="47"/>
        <v>218.39075949349802</v>
      </c>
      <c r="W79" s="79">
        <f t="shared" si="9"/>
        <v>203.26139941670229</v>
      </c>
      <c r="X79" s="79">
        <f t="shared" si="10"/>
        <v>205.1745734540857</v>
      </c>
      <c r="Y79" s="79">
        <f t="shared" si="11"/>
        <v>210.81170224425722</v>
      </c>
      <c r="Z79" s="79">
        <f t="shared" si="12"/>
        <v>224.79339923698848</v>
      </c>
      <c r="AA79" s="79">
        <f t="shared" si="48"/>
        <v>6.632315399897179E-2</v>
      </c>
      <c r="AB79" s="105">
        <f t="shared" si="49"/>
        <v>223.47317861322216</v>
      </c>
      <c r="AC79" s="79">
        <f t="shared" si="50"/>
        <v>218.71427187424436</v>
      </c>
      <c r="AD79" s="79">
        <f t="shared" si="51"/>
        <v>211.5525605183274</v>
      </c>
      <c r="AE79" s="79">
        <f t="shared" si="52"/>
        <v>229.18223386160537</v>
      </c>
      <c r="AF79" s="79">
        <f t="shared" si="53"/>
        <v>202.19219819567232</v>
      </c>
      <c r="AG79" s="79">
        <f t="shared" si="54"/>
        <v>214.87350923584458</v>
      </c>
      <c r="AH79" s="79">
        <f t="shared" si="55"/>
        <v>215.08163507649064</v>
      </c>
      <c r="AI79" s="79">
        <f t="shared" si="56"/>
        <v>200.62272109991443</v>
      </c>
      <c r="AJ79" s="79">
        <f t="shared" si="57"/>
        <v>226.17113679537204</v>
      </c>
      <c r="AK79" s="79">
        <f t="shared" si="58"/>
        <v>227.87580693468223</v>
      </c>
      <c r="AL79" s="79">
        <f t="shared" si="59"/>
        <v>224.30384278358528</v>
      </c>
      <c r="AM79" s="85">
        <f t="shared" si="60"/>
        <v>226.75042569974985</v>
      </c>
      <c r="AN79" s="68"/>
      <c r="AO79" s="68"/>
    </row>
    <row r="80" spans="1:41" x14ac:dyDescent="0.25">
      <c r="A80" s="1" t="s">
        <v>141</v>
      </c>
      <c r="B80" t="s">
        <v>142</v>
      </c>
      <c r="C80" s="75">
        <f t="shared" si="41"/>
        <v>0</v>
      </c>
      <c r="D80" s="76">
        <f t="shared" si="42"/>
        <v>0</v>
      </c>
      <c r="E80" s="76">
        <f t="shared" si="43"/>
        <v>0</v>
      </c>
      <c r="F80" s="76">
        <f t="shared" si="44"/>
        <v>0</v>
      </c>
      <c r="G80" s="76">
        <f t="shared" si="45"/>
        <v>0</v>
      </c>
      <c r="H80" s="103">
        <f t="shared" si="46"/>
        <v>0</v>
      </c>
      <c r="I80" s="189">
        <v>0</v>
      </c>
      <c r="J80" s="189">
        <v>0</v>
      </c>
      <c r="K80" s="189">
        <v>0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89">
        <v>0</v>
      </c>
      <c r="R80" s="189">
        <v>0</v>
      </c>
      <c r="S80" s="189">
        <v>0</v>
      </c>
      <c r="T80" s="190">
        <v>0</v>
      </c>
      <c r="U80" s="79"/>
      <c r="V80" s="78">
        <f t="shared" si="47"/>
        <v>0</v>
      </c>
      <c r="W80" s="79">
        <f t="shared" si="9"/>
        <v>0</v>
      </c>
      <c r="X80" s="79">
        <f t="shared" si="10"/>
        <v>0</v>
      </c>
      <c r="Y80" s="79">
        <f t="shared" si="11"/>
        <v>0</v>
      </c>
      <c r="Z80" s="79">
        <f t="shared" si="12"/>
        <v>0</v>
      </c>
      <c r="AA80" s="79">
        <f t="shared" si="48"/>
        <v>0</v>
      </c>
      <c r="AB80" s="105">
        <f t="shared" si="49"/>
        <v>0</v>
      </c>
      <c r="AC80" s="79">
        <f t="shared" si="50"/>
        <v>0</v>
      </c>
      <c r="AD80" s="79">
        <f t="shared" si="51"/>
        <v>0</v>
      </c>
      <c r="AE80" s="79">
        <f t="shared" si="52"/>
        <v>0</v>
      </c>
      <c r="AF80" s="79">
        <f t="shared" si="53"/>
        <v>0</v>
      </c>
      <c r="AG80" s="79">
        <f t="shared" si="54"/>
        <v>0</v>
      </c>
      <c r="AH80" s="79">
        <f t="shared" si="55"/>
        <v>0</v>
      </c>
      <c r="AI80" s="79">
        <f t="shared" si="56"/>
        <v>0</v>
      </c>
      <c r="AJ80" s="79">
        <f t="shared" si="57"/>
        <v>0</v>
      </c>
      <c r="AK80" s="79">
        <f t="shared" si="58"/>
        <v>0</v>
      </c>
      <c r="AL80" s="79">
        <f t="shared" si="59"/>
        <v>0</v>
      </c>
      <c r="AM80" s="85">
        <f t="shared" si="60"/>
        <v>0</v>
      </c>
      <c r="AN80" s="68"/>
      <c r="AO80" s="68"/>
    </row>
    <row r="81" spans="1:41" x14ac:dyDescent="0.25">
      <c r="A81" s="1" t="s">
        <v>143</v>
      </c>
      <c r="B81" t="s">
        <v>144</v>
      </c>
      <c r="C81" s="75">
        <f t="shared" si="41"/>
        <v>0</v>
      </c>
      <c r="D81" s="76">
        <f t="shared" si="42"/>
        <v>0</v>
      </c>
      <c r="E81" s="76">
        <f t="shared" si="43"/>
        <v>0</v>
      </c>
      <c r="F81" s="76">
        <f t="shared" si="44"/>
        <v>0</v>
      </c>
      <c r="G81" s="76">
        <f t="shared" si="45"/>
        <v>0</v>
      </c>
      <c r="H81" s="103">
        <f t="shared" si="46"/>
        <v>0</v>
      </c>
      <c r="I81" s="189">
        <v>0</v>
      </c>
      <c r="J81" s="189">
        <v>0</v>
      </c>
      <c r="K81" s="189">
        <v>0</v>
      </c>
      <c r="L81" s="189">
        <v>0</v>
      </c>
      <c r="M81" s="189">
        <v>0</v>
      </c>
      <c r="N81" s="189">
        <v>0</v>
      </c>
      <c r="O81" s="189">
        <v>0</v>
      </c>
      <c r="P81" s="189">
        <v>0</v>
      </c>
      <c r="Q81" s="189">
        <v>0</v>
      </c>
      <c r="R81" s="189">
        <v>0</v>
      </c>
      <c r="S81" s="189">
        <v>0</v>
      </c>
      <c r="T81" s="190">
        <v>0</v>
      </c>
      <c r="U81" s="79"/>
      <c r="V81" s="78">
        <f t="shared" si="47"/>
        <v>0</v>
      </c>
      <c r="W81" s="79">
        <f t="shared" si="9"/>
        <v>0</v>
      </c>
      <c r="X81" s="79">
        <f t="shared" si="10"/>
        <v>0</v>
      </c>
      <c r="Y81" s="79">
        <f t="shared" si="11"/>
        <v>0</v>
      </c>
      <c r="Z81" s="79">
        <f t="shared" si="12"/>
        <v>0</v>
      </c>
      <c r="AA81" s="79">
        <f t="shared" si="48"/>
        <v>0</v>
      </c>
      <c r="AB81" s="105">
        <f t="shared" si="49"/>
        <v>0</v>
      </c>
      <c r="AC81" s="79">
        <f t="shared" si="50"/>
        <v>0</v>
      </c>
      <c r="AD81" s="79">
        <f t="shared" si="51"/>
        <v>0</v>
      </c>
      <c r="AE81" s="79">
        <f t="shared" si="52"/>
        <v>0</v>
      </c>
      <c r="AF81" s="79">
        <f t="shared" si="53"/>
        <v>0</v>
      </c>
      <c r="AG81" s="79">
        <f t="shared" si="54"/>
        <v>0</v>
      </c>
      <c r="AH81" s="79">
        <f t="shared" si="55"/>
        <v>0</v>
      </c>
      <c r="AI81" s="79">
        <f t="shared" si="56"/>
        <v>0</v>
      </c>
      <c r="AJ81" s="79">
        <f t="shared" si="57"/>
        <v>0</v>
      </c>
      <c r="AK81" s="79">
        <f t="shared" si="58"/>
        <v>0</v>
      </c>
      <c r="AL81" s="79">
        <f t="shared" si="59"/>
        <v>0</v>
      </c>
      <c r="AM81" s="85">
        <f t="shared" si="60"/>
        <v>0</v>
      </c>
      <c r="AN81" s="68"/>
      <c r="AO81" s="68"/>
    </row>
    <row r="82" spans="1:41" x14ac:dyDescent="0.25">
      <c r="A82" s="1" t="s">
        <v>145</v>
      </c>
      <c r="B82" t="s">
        <v>146</v>
      </c>
      <c r="C82" s="75">
        <f t="shared" si="41"/>
        <v>216002.40500000093</v>
      </c>
      <c r="D82" s="76">
        <f t="shared" si="42"/>
        <v>258664.27000000203</v>
      </c>
      <c r="E82" s="76">
        <f t="shared" si="43"/>
        <v>213983.60000000164</v>
      </c>
      <c r="F82" s="76">
        <f t="shared" si="44"/>
        <v>187789.43999999997</v>
      </c>
      <c r="G82" s="76">
        <f t="shared" si="45"/>
        <v>203572.31000000003</v>
      </c>
      <c r="H82" s="103">
        <f t="shared" si="46"/>
        <v>-0.17273614944963231</v>
      </c>
      <c r="I82" s="189">
        <v>280499.79000000202</v>
      </c>
      <c r="J82" s="189">
        <v>272616.10000000201</v>
      </c>
      <c r="K82" s="189">
        <v>222876.92000000199</v>
      </c>
      <c r="L82" s="189">
        <v>243463.39000000301</v>
      </c>
      <c r="M82" s="189">
        <v>207656.40000000101</v>
      </c>
      <c r="N82" s="189">
        <v>190831.010000001</v>
      </c>
      <c r="O82" s="189">
        <v>177136.11</v>
      </c>
      <c r="P82" s="189">
        <v>178746.73</v>
      </c>
      <c r="Q82" s="189">
        <v>207485.48</v>
      </c>
      <c r="R82" s="189">
        <v>201071.28</v>
      </c>
      <c r="S82" s="189">
        <v>239350.01</v>
      </c>
      <c r="T82" s="190">
        <v>170295.64</v>
      </c>
      <c r="U82" s="79"/>
      <c r="V82" s="78">
        <f t="shared" si="47"/>
        <v>0.51277732299191381</v>
      </c>
      <c r="W82" s="79">
        <f t="shared" ref="W82:W85" si="61">IFERROR(AVERAGE($I82:$K82)/W$14,"")</f>
        <v>0.56579862194677799</v>
      </c>
      <c r="X82" s="79">
        <f t="shared" ref="X82:X85" si="62">IFERROR(AVERAGE($L82:$N82)/X$14,0)</f>
        <v>0.48450689343126224</v>
      </c>
      <c r="Y82" s="79">
        <f t="shared" ref="Y82:Y85" si="63">IFERROR(AVERAGE($O82:$Q82)/Y$14,0)</f>
        <v>0.44041501716730141</v>
      </c>
      <c r="Z82" s="79">
        <f t="shared" ref="Z82:Z85" si="64">IFERROR(AVERAGE($R82:$T82)/Z$14,0)</f>
        <v>0.48398843119820079</v>
      </c>
      <c r="AA82" s="79">
        <f t="shared" si="48"/>
        <v>9.8937166836768065E-2</v>
      </c>
      <c r="AB82" s="105">
        <f t="shared" si="49"/>
        <v>0.65511160260737422</v>
      </c>
      <c r="AC82" s="79">
        <f t="shared" si="50"/>
        <v>0.63887610378897719</v>
      </c>
      <c r="AD82" s="79">
        <f t="shared" si="51"/>
        <v>0.52529011791380487</v>
      </c>
      <c r="AE82" s="79">
        <f t="shared" si="52"/>
        <v>0.57596797278468104</v>
      </c>
      <c r="AF82" s="79">
        <f t="shared" si="53"/>
        <v>0.49338975520164091</v>
      </c>
      <c r="AG82" s="79">
        <f t="shared" si="54"/>
        <v>0.45624754340581025</v>
      </c>
      <c r="AH82" s="79">
        <f t="shared" si="55"/>
        <v>0.42052311337328002</v>
      </c>
      <c r="AI82" s="79">
        <f t="shared" si="56"/>
        <v>0.42481873276927468</v>
      </c>
      <c r="AJ82" s="79">
        <f t="shared" si="57"/>
        <v>0.49578251903818632</v>
      </c>
      <c r="AK82" s="79">
        <f t="shared" si="58"/>
        <v>0.47794797680991308</v>
      </c>
      <c r="AL82" s="79">
        <f t="shared" si="59"/>
        <v>0.5724200680638164</v>
      </c>
      <c r="AM82" s="85">
        <f t="shared" si="60"/>
        <v>0.41080530032011314</v>
      </c>
      <c r="AN82" s="68"/>
      <c r="AO82" s="68"/>
    </row>
    <row r="83" spans="1:41" x14ac:dyDescent="0.25">
      <c r="A83" s="1" t="s">
        <v>147</v>
      </c>
      <c r="B83" t="s">
        <v>148</v>
      </c>
      <c r="C83" s="75">
        <f t="shared" si="41"/>
        <v>0</v>
      </c>
      <c r="D83" s="76">
        <f t="shared" si="42"/>
        <v>0</v>
      </c>
      <c r="E83" s="76">
        <f t="shared" si="43"/>
        <v>0</v>
      </c>
      <c r="F83" s="76">
        <f t="shared" si="44"/>
        <v>0</v>
      </c>
      <c r="G83" s="76">
        <f t="shared" si="45"/>
        <v>0</v>
      </c>
      <c r="H83" s="103">
        <f t="shared" si="46"/>
        <v>0</v>
      </c>
      <c r="I83" s="189">
        <v>0</v>
      </c>
      <c r="J83" s="189">
        <v>0</v>
      </c>
      <c r="K83" s="189">
        <v>0</v>
      </c>
      <c r="L83" s="189">
        <v>0</v>
      </c>
      <c r="M83" s="189">
        <v>0</v>
      </c>
      <c r="N83" s="189">
        <v>0</v>
      </c>
      <c r="O83" s="189">
        <v>0</v>
      </c>
      <c r="P83" s="189">
        <v>0</v>
      </c>
      <c r="Q83" s="189">
        <v>0</v>
      </c>
      <c r="R83" s="189">
        <v>0</v>
      </c>
      <c r="S83" s="189">
        <v>0</v>
      </c>
      <c r="T83" s="190">
        <v>0</v>
      </c>
      <c r="U83" s="79"/>
      <c r="V83" s="78">
        <f t="shared" si="47"/>
        <v>0</v>
      </c>
      <c r="W83" s="79">
        <f t="shared" si="61"/>
        <v>0</v>
      </c>
      <c r="X83" s="79">
        <f t="shared" si="62"/>
        <v>0</v>
      </c>
      <c r="Y83" s="79">
        <f t="shared" si="63"/>
        <v>0</v>
      </c>
      <c r="Z83" s="79">
        <f t="shared" si="64"/>
        <v>0</v>
      </c>
      <c r="AA83" s="79">
        <f t="shared" si="48"/>
        <v>0</v>
      </c>
      <c r="AB83" s="105">
        <f t="shared" si="49"/>
        <v>0</v>
      </c>
      <c r="AC83" s="79">
        <f t="shared" si="50"/>
        <v>0</v>
      </c>
      <c r="AD83" s="79">
        <f t="shared" si="51"/>
        <v>0</v>
      </c>
      <c r="AE83" s="79">
        <f t="shared" si="52"/>
        <v>0</v>
      </c>
      <c r="AF83" s="79">
        <f t="shared" si="53"/>
        <v>0</v>
      </c>
      <c r="AG83" s="79">
        <f t="shared" si="54"/>
        <v>0</v>
      </c>
      <c r="AH83" s="79">
        <f t="shared" si="55"/>
        <v>0</v>
      </c>
      <c r="AI83" s="79">
        <f t="shared" si="56"/>
        <v>0</v>
      </c>
      <c r="AJ83" s="79">
        <f t="shared" si="57"/>
        <v>0</v>
      </c>
      <c r="AK83" s="79">
        <f t="shared" si="58"/>
        <v>0</v>
      </c>
      <c r="AL83" s="79">
        <f t="shared" si="59"/>
        <v>0</v>
      </c>
      <c r="AM83" s="85">
        <f t="shared" si="60"/>
        <v>0</v>
      </c>
      <c r="AN83" s="68"/>
      <c r="AO83" s="68"/>
    </row>
    <row r="84" spans="1:41" x14ac:dyDescent="0.25">
      <c r="A84" s="1" t="s">
        <v>149</v>
      </c>
      <c r="B84" t="s">
        <v>150</v>
      </c>
      <c r="C84" s="75">
        <f t="shared" si="41"/>
        <v>0</v>
      </c>
      <c r="D84" s="76">
        <f t="shared" si="42"/>
        <v>0</v>
      </c>
      <c r="E84" s="76">
        <f t="shared" si="43"/>
        <v>0</v>
      </c>
      <c r="F84" s="76">
        <f t="shared" si="44"/>
        <v>0</v>
      </c>
      <c r="G84" s="76">
        <f t="shared" si="45"/>
        <v>0</v>
      </c>
      <c r="H84" s="103">
        <f t="shared" si="46"/>
        <v>0</v>
      </c>
      <c r="I84" s="189">
        <v>0</v>
      </c>
      <c r="J84" s="189">
        <v>0</v>
      </c>
      <c r="K84" s="189">
        <v>0</v>
      </c>
      <c r="L84" s="189">
        <v>0</v>
      </c>
      <c r="M84" s="189">
        <v>0</v>
      </c>
      <c r="N84" s="189">
        <v>0</v>
      </c>
      <c r="O84" s="189">
        <v>0</v>
      </c>
      <c r="P84" s="189">
        <v>0</v>
      </c>
      <c r="Q84" s="189">
        <v>0</v>
      </c>
      <c r="R84" s="189">
        <v>0</v>
      </c>
      <c r="S84" s="189">
        <v>0</v>
      </c>
      <c r="T84" s="190">
        <v>0</v>
      </c>
      <c r="U84" s="79"/>
      <c r="V84" s="78">
        <f t="shared" si="47"/>
        <v>0</v>
      </c>
      <c r="W84" s="79">
        <f t="shared" si="61"/>
        <v>0</v>
      </c>
      <c r="X84" s="79">
        <f t="shared" si="62"/>
        <v>0</v>
      </c>
      <c r="Y84" s="79">
        <f t="shared" si="63"/>
        <v>0</v>
      </c>
      <c r="Z84" s="79">
        <f t="shared" si="64"/>
        <v>0</v>
      </c>
      <c r="AA84" s="79">
        <f t="shared" si="48"/>
        <v>0</v>
      </c>
      <c r="AB84" s="105">
        <f t="shared" si="49"/>
        <v>0</v>
      </c>
      <c r="AC84" s="79">
        <f t="shared" si="50"/>
        <v>0</v>
      </c>
      <c r="AD84" s="79">
        <f t="shared" si="51"/>
        <v>0</v>
      </c>
      <c r="AE84" s="79">
        <f t="shared" si="52"/>
        <v>0</v>
      </c>
      <c r="AF84" s="79">
        <f t="shared" si="53"/>
        <v>0</v>
      </c>
      <c r="AG84" s="79">
        <f t="shared" si="54"/>
        <v>0</v>
      </c>
      <c r="AH84" s="79">
        <f t="shared" si="55"/>
        <v>0</v>
      </c>
      <c r="AI84" s="79">
        <f t="shared" si="56"/>
        <v>0</v>
      </c>
      <c r="AJ84" s="79">
        <f t="shared" si="57"/>
        <v>0</v>
      </c>
      <c r="AK84" s="79">
        <f t="shared" si="58"/>
        <v>0</v>
      </c>
      <c r="AL84" s="79">
        <f t="shared" si="59"/>
        <v>0</v>
      </c>
      <c r="AM84" s="85">
        <f t="shared" si="60"/>
        <v>0</v>
      </c>
      <c r="AN84" s="68"/>
      <c r="AO84" s="68"/>
    </row>
    <row r="85" spans="1:41" x14ac:dyDescent="0.25">
      <c r="A85" s="1" t="s">
        <v>151</v>
      </c>
      <c r="B85" t="s">
        <v>152</v>
      </c>
      <c r="C85" s="75">
        <f t="shared" si="41"/>
        <v>19930819.159166876</v>
      </c>
      <c r="D85" s="76">
        <f t="shared" si="42"/>
        <v>20869469.770002052</v>
      </c>
      <c r="E85" s="76">
        <f t="shared" si="43"/>
        <v>20649956.246665452</v>
      </c>
      <c r="F85" s="76">
        <f t="shared" si="44"/>
        <v>18323291.163333334</v>
      </c>
      <c r="G85" s="76">
        <f t="shared" si="45"/>
        <v>19880559.456666667</v>
      </c>
      <c r="H85" s="103">
        <f t="shared" si="46"/>
        <v>-1.0518404432686214E-2</v>
      </c>
      <c r="I85" s="189">
        <v>21773560.600002356</v>
      </c>
      <c r="J85" s="189">
        <v>21248606.910002261</v>
      </c>
      <c r="K85" s="189">
        <v>19586241.800001536</v>
      </c>
      <c r="L85" s="189">
        <v>21867975.079999454</v>
      </c>
      <c r="M85" s="189">
        <v>20215824.889999051</v>
      </c>
      <c r="N85" s="189">
        <v>19866068.76999785</v>
      </c>
      <c r="O85" s="189">
        <v>17300679.239999995</v>
      </c>
      <c r="P85" s="189">
        <v>17948517.900000006</v>
      </c>
      <c r="Q85" s="189">
        <v>19720676.350000001</v>
      </c>
      <c r="R85" s="189">
        <v>17072667.739999998</v>
      </c>
      <c r="S85" s="189">
        <v>22322254.030000001</v>
      </c>
      <c r="T85" s="190">
        <v>20246756.600000001</v>
      </c>
      <c r="U85" s="79"/>
      <c r="V85" s="78">
        <f t="shared" si="47"/>
        <v>47.314621767630285</v>
      </c>
      <c r="W85" s="79">
        <f t="shared" si="61"/>
        <v>45.649587539195153</v>
      </c>
      <c r="X85" s="79">
        <f t="shared" si="62"/>
        <v>46.756135285897095</v>
      </c>
      <c r="Y85" s="79">
        <f t="shared" si="63"/>
        <v>42.972877453923466</v>
      </c>
      <c r="Z85" s="79">
        <f t="shared" si="64"/>
        <v>47.265567614645889</v>
      </c>
      <c r="AA85" s="79">
        <f t="shared" si="48"/>
        <v>9.9893011942827098E-2</v>
      </c>
      <c r="AB85" s="105">
        <f t="shared" si="49"/>
        <v>50.852487907874085</v>
      </c>
      <c r="AC85" s="79">
        <f t="shared" si="50"/>
        <v>49.796131606334626</v>
      </c>
      <c r="AD85" s="79">
        <f t="shared" si="51"/>
        <v>46.162066779328285</v>
      </c>
      <c r="AE85" s="79">
        <f t="shared" si="52"/>
        <v>51.733664251257871</v>
      </c>
      <c r="AF85" s="79">
        <f t="shared" si="53"/>
        <v>48.032619720248555</v>
      </c>
      <c r="AG85" s="79">
        <f t="shared" si="54"/>
        <v>47.496709646101849</v>
      </c>
      <c r="AH85" s="79">
        <f t="shared" si="55"/>
        <v>41.072006704207688</v>
      </c>
      <c r="AI85" s="79">
        <f t="shared" si="56"/>
        <v>42.657376889438176</v>
      </c>
      <c r="AJ85" s="79">
        <f t="shared" si="57"/>
        <v>47.122172587401231</v>
      </c>
      <c r="AK85" s="79">
        <f t="shared" si="58"/>
        <v>40.581862337977213</v>
      </c>
      <c r="AL85" s="79">
        <f t="shared" si="59"/>
        <v>53.385024597201401</v>
      </c>
      <c r="AM85" s="85">
        <f t="shared" si="60"/>
        <v>48.841385049970938</v>
      </c>
      <c r="AN85" s="68"/>
      <c r="AO85" s="68"/>
    </row>
    <row r="86" spans="1:41" ht="7.5" customHeight="1" thickBot="1" x14ac:dyDescent="0.3">
      <c r="C86" s="82"/>
      <c r="D86" s="68"/>
      <c r="E86" s="68"/>
      <c r="F86" s="68"/>
      <c r="G86" s="68"/>
      <c r="H86" s="114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115"/>
      <c r="U86" s="68"/>
      <c r="V86" s="78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85"/>
      <c r="AN86" s="68"/>
      <c r="AO86" s="68"/>
    </row>
    <row r="87" spans="1:41" ht="15.75" thickBot="1" x14ac:dyDescent="0.3">
      <c r="B87" s="40" t="s">
        <v>153</v>
      </c>
      <c r="C87" s="116">
        <f>AVERAGE(I87:T87)</f>
        <v>122090676.76916809</v>
      </c>
      <c r="D87" s="102">
        <f>IF(I87=" "," ",IFERROR(AVERAGE($I87:$K87),0))</f>
        <v>123199555.72667152</v>
      </c>
      <c r="E87" s="102">
        <f>IF(L87=" "," ",IFERROR(AVERAGE($L87:$N87),0))</f>
        <v>122440330.16666758</v>
      </c>
      <c r="F87" s="102">
        <f>IF(O87=" "," ",IFERROR(AVERAGE($O87:$Q87),0))</f>
        <v>117950087.03333335</v>
      </c>
      <c r="G87" s="102">
        <f>IF(R87&lt;D241," ",IFERROR(AVERAGE($R87:$T87),0))</f>
        <v>124772734.15000002</v>
      </c>
      <c r="H87" s="153">
        <f>IFERROR((E87-D87)/D87,0)</f>
        <v>-6.1625673528266731E-3</v>
      </c>
      <c r="I87" s="102">
        <f>SUM(I54:I85)</f>
        <v>126874386.80000469</v>
      </c>
      <c r="J87" s="102">
        <f t="shared" ref="J87:T87" si="65">SUM(J54:J85)</f>
        <v>123703084.34000523</v>
      </c>
      <c r="K87" s="102">
        <f t="shared" si="65"/>
        <v>119021196.0400046</v>
      </c>
      <c r="L87" s="102">
        <f t="shared" si="65"/>
        <v>131826204.8800022</v>
      </c>
      <c r="M87" s="102">
        <f t="shared" si="65"/>
        <v>115184856.99999942</v>
      </c>
      <c r="N87" s="102">
        <f t="shared" si="65"/>
        <v>120309928.62000117</v>
      </c>
      <c r="O87" s="102">
        <f t="shared" si="65"/>
        <v>117063718.23999999</v>
      </c>
      <c r="P87" s="102">
        <f t="shared" si="65"/>
        <v>112448209.66000001</v>
      </c>
      <c r="Q87" s="102">
        <f t="shared" si="65"/>
        <v>124338333.19999999</v>
      </c>
      <c r="R87" s="102">
        <f t="shared" si="65"/>
        <v>123341641.51000001</v>
      </c>
      <c r="S87" s="102">
        <f t="shared" si="65"/>
        <v>127513159.10000001</v>
      </c>
      <c r="T87" s="102">
        <f t="shared" si="65"/>
        <v>123463401.84</v>
      </c>
      <c r="U87" s="76"/>
      <c r="V87" s="119">
        <f t="shared" ref="V87" si="66">AVERAGE(I87:T87)/V$14</f>
        <v>289.83626546178863</v>
      </c>
      <c r="W87" s="120">
        <f t="shared" ref="W87" si="67">IFERROR(AVERAGE($I87:$K87)/W$14,"")</f>
        <v>269.48499247540252</v>
      </c>
      <c r="X87" s="120">
        <f t="shared" ref="X87" si="68">IFERROR(AVERAGE($L87:$N87)/X$14,0)</f>
        <v>277.23238603215253</v>
      </c>
      <c r="Y87" s="120">
        <f t="shared" ref="Y87" si="69">IFERROR(AVERAGE($O87:$Q87)/Y$14,0)</f>
        <v>276.62359292231878</v>
      </c>
      <c r="Z87" s="120">
        <f t="shared" ref="Z87" si="70">IFERROR(AVERAGE($R87:$T87)/Z$14,0)</f>
        <v>296.64427277741595</v>
      </c>
      <c r="AA87" s="121">
        <f t="shared" ref="AA87" si="71">IFERROR((Z87-Y87)/Y87,0)</f>
        <v>7.2375171053176812E-2</v>
      </c>
      <c r="AB87" s="120">
        <f t="shared" ref="AB87" si="72">IFERROR(I87/I$14,0)</f>
        <v>296.31709480559095</v>
      </c>
      <c r="AC87" s="120">
        <f t="shared" ref="AC87" si="73">IFERROR(J87/J$14,0)</f>
        <v>289.89830222727562</v>
      </c>
      <c r="AD87" s="120">
        <f t="shared" ref="AD87" si="74">IFERROR(K87/K$14,0)</f>
        <v>280.51652051767195</v>
      </c>
      <c r="AE87" s="120">
        <f t="shared" ref="AE87" si="75">IFERROR(L87/L$14,0)</f>
        <v>311.86484335337627</v>
      </c>
      <c r="AF87" s="120">
        <f t="shared" ref="AF87" si="76">IFERROR(M87/M$14,0)</f>
        <v>273.67819339141704</v>
      </c>
      <c r="AG87" s="120">
        <f t="shared" ref="AG87" si="77">IFERROR(N87/N$14,0)</f>
        <v>287.64250307223983</v>
      </c>
      <c r="AH87" s="120">
        <f t="shared" ref="AH87" si="78">IFERROR(O87/O$14,0)</f>
        <v>277.91058106298726</v>
      </c>
      <c r="AI87" s="120">
        <f t="shared" ref="AI87" si="79">IFERROR(P87/P$14,0)</f>
        <v>267.25023685711574</v>
      </c>
      <c r="AJ87" s="120">
        <f t="shared" ref="AJ87" si="80">IFERROR(Q87/Q$14,0)</f>
        <v>297.10402890315669</v>
      </c>
      <c r="AK87" s="120">
        <f t="shared" ref="AK87" si="81">IFERROR(R87/R$14,0)</f>
        <v>293.18402914686817</v>
      </c>
      <c r="AL87" s="120">
        <f t="shared" ref="AL87" si="82">IFERROR(S87/S$14,0)</f>
        <v>304.95545503028916</v>
      </c>
      <c r="AM87" s="122">
        <f t="shared" ref="AM87" si="83">IFERROR(T87/T$14,0)</f>
        <v>297.83158201480677</v>
      </c>
      <c r="AN87" s="68"/>
      <c r="AO87" s="68"/>
    </row>
    <row r="88" spans="1:41" ht="15.75" thickBot="1" x14ac:dyDescent="0.3">
      <c r="B88" s="21"/>
      <c r="C88" s="76"/>
      <c r="D88" s="76"/>
      <c r="E88" s="76"/>
      <c r="F88" s="76"/>
      <c r="G88" s="68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68"/>
      <c r="AO88" s="68"/>
    </row>
    <row r="89" spans="1:41" ht="15.75" thickBot="1" x14ac:dyDescent="0.3">
      <c r="B89" s="44" t="s">
        <v>154</v>
      </c>
      <c r="C89" s="116">
        <f>AVERAGE(I89:T89)</f>
        <v>309587163.1474936</v>
      </c>
      <c r="D89" s="102">
        <f>IF(I89=" "," ",IFERROR(AVERAGE($I89:$K89),0))</f>
        <v>306783562.43999434</v>
      </c>
      <c r="E89" s="102">
        <f>IF(L89=" "," ",IFERROR(AVERAGE($L89:$N89),0))</f>
        <v>316824619.9766469</v>
      </c>
      <c r="F89" s="102">
        <f>IF(O89=" "," ",IFERROR(AVERAGE($O89:$Q89),0))</f>
        <v>300716751.80333334</v>
      </c>
      <c r="G89" s="102">
        <f>IF(R89&lt;D243," ",IFERROR(AVERAGE($R89:$T89),0))</f>
        <v>314023718.36999995</v>
      </c>
      <c r="H89" s="123">
        <f>IFERROR((E89-D89)/D89,0)</f>
        <v>3.2730102802090502E-2</v>
      </c>
      <c r="I89" s="102">
        <f>I87+I52</f>
        <v>337112027.26000416</v>
      </c>
      <c r="J89" s="102">
        <f t="shared" ref="J89:T89" si="84">J87+J52</f>
        <v>306941063.43998843</v>
      </c>
      <c r="K89" s="102">
        <f t="shared" si="84"/>
        <v>276297596.61999029</v>
      </c>
      <c r="L89" s="102">
        <f t="shared" si="84"/>
        <v>315295036.04998374</v>
      </c>
      <c r="M89" s="102">
        <f t="shared" si="84"/>
        <v>339602447.39997989</v>
      </c>
      <c r="N89" s="102">
        <f t="shared" si="84"/>
        <v>295576376.47997719</v>
      </c>
      <c r="O89" s="102">
        <f t="shared" si="84"/>
        <v>329619403.41000003</v>
      </c>
      <c r="P89" s="102">
        <f t="shared" si="84"/>
        <v>275956047.43000001</v>
      </c>
      <c r="Q89" s="102">
        <f t="shared" si="84"/>
        <v>296574804.57000005</v>
      </c>
      <c r="R89" s="102">
        <f t="shared" si="84"/>
        <v>299279266.57999998</v>
      </c>
      <c r="S89" s="102">
        <f t="shared" si="84"/>
        <v>360212600.05999994</v>
      </c>
      <c r="T89" s="102">
        <f t="shared" si="84"/>
        <v>282579288.47000003</v>
      </c>
      <c r="U89" s="79"/>
      <c r="V89" s="119">
        <f t="shared" ref="V89" si="85">AVERAGE(I89:T89)/V$14</f>
        <v>734.94217229401659</v>
      </c>
      <c r="W89" s="120">
        <f t="shared" ref="W89" si="86">IFERROR(AVERAGE($I89:$K89)/W$14,"")</f>
        <v>671.05409210352389</v>
      </c>
      <c r="X89" s="120">
        <f t="shared" ref="X89" si="87">IFERROR(AVERAGE($L89:$N89)/X$14,0)</f>
        <v>717.36204263982961</v>
      </c>
      <c r="Y89" s="120">
        <f t="shared" ref="Y89" si="88">IFERROR(AVERAGE($O89:$Q89)/Y$14,0)</f>
        <v>705.25889745429868</v>
      </c>
      <c r="Z89" s="120">
        <f t="shared" ref="Z89" si="89">IFERROR(AVERAGE($R89:$T89)/Z$14,0)</f>
        <v>746.58408509940216</v>
      </c>
      <c r="AA89" s="124">
        <f t="shared" ref="AA89" si="90">IFERROR((Z89-Y89)/Y89,0)</f>
        <v>5.8595769290214997E-2</v>
      </c>
      <c r="AB89" s="120">
        <f t="shared" ref="AB89" si="91">IFERROR(I89/I$14,0)</f>
        <v>787.33035927235653</v>
      </c>
      <c r="AC89" s="120">
        <f t="shared" ref="AC89" si="92">IFERROR(J89/J$14,0)</f>
        <v>719.31669003915624</v>
      </c>
      <c r="AD89" s="120">
        <f t="shared" ref="AD89" si="93">IFERROR(K89/K$14,0)</f>
        <v>651.1952745390339</v>
      </c>
      <c r="AE89" s="120">
        <f t="shared" ref="AE89" si="94">IFERROR(L89/L$14,0)</f>
        <v>745.90205427920728</v>
      </c>
      <c r="AF89" s="120">
        <f t="shared" ref="AF89" si="95">IFERROR(M89/M$14,0)</f>
        <v>806.8923875621141</v>
      </c>
      <c r="AG89" s="120">
        <f t="shared" ref="AG89" si="96">IFERROR(N89/N$14,0)</f>
        <v>706.67757644724406</v>
      </c>
      <c r="AH89" s="120">
        <f t="shared" ref="AH89" si="97">IFERROR(O89/O$14,0)</f>
        <v>782.52016345067284</v>
      </c>
      <c r="AI89" s="120">
        <f t="shared" ref="AI89" si="98">IFERROR(P89/P$14,0)</f>
        <v>655.85142938967579</v>
      </c>
      <c r="AJ89" s="120">
        <f t="shared" ref="AJ89" si="99">IFERROR(Q89/Q$14,0)</f>
        <v>708.65972738416406</v>
      </c>
      <c r="AK89" s="120">
        <f t="shared" ref="AK89" si="100">IFERROR(R89/R$14,0)</f>
        <v>711.38911515889106</v>
      </c>
      <c r="AL89" s="120">
        <f t="shared" ref="AL89" si="101">IFERROR(S89/S$14,0)</f>
        <v>861.47028380650352</v>
      </c>
      <c r="AM89" s="122">
        <f t="shared" ref="AM89" si="102">IFERROR(T89/T$14,0)</f>
        <v>681.66788923170452</v>
      </c>
      <c r="AN89" s="68"/>
      <c r="AO89" s="68"/>
    </row>
    <row r="90" spans="1:41" ht="15.75" thickBot="1" x14ac:dyDescent="0.3"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</row>
    <row r="91" spans="1:41" ht="15.75" thickBot="1" x14ac:dyDescent="0.3">
      <c r="A91" s="1" t="s">
        <v>166</v>
      </c>
      <c r="B91" s="46" t="s">
        <v>155</v>
      </c>
      <c r="C91" s="116">
        <v>0</v>
      </c>
      <c r="D91" s="102">
        <v>0</v>
      </c>
      <c r="E91" s="102">
        <v>0</v>
      </c>
      <c r="F91" s="102">
        <v>0</v>
      </c>
      <c r="G91" s="102">
        <v>0</v>
      </c>
      <c r="H91" s="125">
        <f>IFERROR((E91-D91)/D91,0)</f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</row>
    <row r="92" spans="1:41" ht="15.75" thickBot="1" x14ac:dyDescent="0.3">
      <c r="B92" s="2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</row>
    <row r="93" spans="1:41" x14ac:dyDescent="0.25">
      <c r="B93" s="47" t="s">
        <v>156</v>
      </c>
      <c r="C93" s="203"/>
      <c r="D93" s="204">
        <v>0</v>
      </c>
      <c r="E93" s="204">
        <v>0</v>
      </c>
      <c r="F93" s="204">
        <v>0</v>
      </c>
      <c r="G93" s="204"/>
      <c r="H93" s="161"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</row>
    <row r="94" spans="1:41" ht="30" x14ac:dyDescent="0.25">
      <c r="B94" s="95" t="s">
        <v>158</v>
      </c>
      <c r="C94" s="205"/>
      <c r="D94" s="206">
        <v>0</v>
      </c>
      <c r="E94" s="206">
        <v>0</v>
      </c>
      <c r="F94" s="206">
        <v>0</v>
      </c>
      <c r="G94" s="206"/>
      <c r="H94" s="162"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</row>
    <row r="95" spans="1:41" ht="15.75" thickBot="1" x14ac:dyDescent="0.3">
      <c r="B95" s="199" t="s">
        <v>163</v>
      </c>
      <c r="C95" s="207"/>
      <c r="D95" s="208">
        <v>5.9999999999315413E-2</v>
      </c>
      <c r="E95" s="208">
        <v>0</v>
      </c>
      <c r="F95" s="208">
        <v>0</v>
      </c>
      <c r="G95" s="208"/>
      <c r="H95" s="163"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</row>
    <row r="96" spans="1:41" ht="40.5" customHeight="1" thickBot="1" x14ac:dyDescent="0.3">
      <c r="B96" s="100" t="s">
        <v>159</v>
      </c>
      <c r="C96" s="128">
        <f t="shared" ref="C96:G96" si="103">C89+C91</f>
        <v>309587163.1474936</v>
      </c>
      <c r="D96" s="129">
        <f t="shared" si="103"/>
        <v>306783562.43999434</v>
      </c>
      <c r="E96" s="129">
        <f t="shared" si="103"/>
        <v>316824619.9766469</v>
      </c>
      <c r="F96" s="129">
        <f t="shared" si="103"/>
        <v>300716751.80333334</v>
      </c>
      <c r="G96" s="129">
        <f t="shared" si="103"/>
        <v>314023718.36999995</v>
      </c>
      <c r="H96" s="165">
        <v>3.2730102802090502E-2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</row>
  </sheetData>
  <mergeCells count="6">
    <mergeCell ref="C11:T11"/>
    <mergeCell ref="V11:AM11"/>
    <mergeCell ref="C12:H12"/>
    <mergeCell ref="I12:T12"/>
    <mergeCell ref="V12:AA12"/>
    <mergeCell ref="AB12:AM12"/>
  </mergeCells>
  <pageMargins left="0.7" right="0.7" top="0.75" bottom="0.75" header="0.3" footer="0.3"/>
  <pageSetup orientation="portrait" r:id="rId1"/>
  <headerFooter>
    <oddFooter>&amp;LDMS Report Package - Version 1.0&amp;CPage &amp;P of &amp;N&amp;RDecember 2020 Release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LRC Format</vt:lpstr>
      <vt:lpstr>Total MCO</vt:lpstr>
      <vt:lpstr>Aetna</vt:lpstr>
      <vt:lpstr>Anthem</vt:lpstr>
      <vt:lpstr>Humana</vt:lpstr>
      <vt:lpstr>Molina</vt:lpstr>
      <vt:lpstr>United</vt:lpstr>
      <vt:lpstr>Wellcare</vt:lpstr>
      <vt:lpstr>'LRC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Steve R (CHFS DMS)</dc:creator>
  <cp:lastModifiedBy>Dean, Breanna (CHFS DMS DFM)</cp:lastModifiedBy>
  <cp:lastPrinted>2025-04-25T17:35:48Z</cp:lastPrinted>
  <dcterms:created xsi:type="dcterms:W3CDTF">2025-04-10T18:00:16Z</dcterms:created>
  <dcterms:modified xsi:type="dcterms:W3CDTF">2025-09-02T16:16:03Z</dcterms:modified>
</cp:coreProperties>
</file>